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00576ddb319f1385/Dokumenter/Trond/BV/BV analyser/"/>
    </mc:Choice>
  </mc:AlternateContent>
  <xr:revisionPtr revIDLastSave="0" documentId="8_{35D4B215-262A-4A48-9851-A408085F3AB3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Alle prøver" sheetId="1" r:id="rId1"/>
    <sheet name="Rentvann nettvann" sheetId="2" r:id="rId2"/>
    <sheet name="Råvann" sheetId="3" r:id="rId3"/>
  </sheets>
  <definedNames>
    <definedName name="OXLSEXP100715093213" localSheetId="0">'Alle prøver'!$A$1:$AI$65</definedName>
    <definedName name="OXLSEXP100715093213" localSheetId="1">'Rentvann nettvann'!$A$1:$AD$48</definedName>
    <definedName name="OXLSEXP100715093213" localSheetId="2">Råvann!$A$1:$O$10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3" l="1"/>
  <c r="O12" i="3"/>
  <c r="O13" i="3"/>
  <c r="O14" i="3"/>
  <c r="O15" i="3"/>
  <c r="O16" i="3"/>
  <c r="O17" i="3"/>
  <c r="G11" i="3"/>
  <c r="H11" i="3"/>
  <c r="I11" i="3"/>
  <c r="J11" i="3"/>
  <c r="K11" i="3"/>
  <c r="L11" i="3"/>
  <c r="M11" i="3"/>
  <c r="N11" i="3"/>
  <c r="G12" i="3"/>
  <c r="H12" i="3"/>
  <c r="I12" i="3"/>
  <c r="J12" i="3"/>
  <c r="K12" i="3"/>
  <c r="L12" i="3"/>
  <c r="M12" i="3"/>
  <c r="N12" i="3"/>
  <c r="G13" i="3"/>
  <c r="H13" i="3"/>
  <c r="I13" i="3"/>
  <c r="J13" i="3"/>
  <c r="K13" i="3"/>
  <c r="L13" i="3"/>
  <c r="M13" i="3"/>
  <c r="N13" i="3"/>
  <c r="G14" i="3"/>
  <c r="H14" i="3"/>
  <c r="I14" i="3"/>
  <c r="J14" i="3"/>
  <c r="K14" i="3"/>
  <c r="L14" i="3"/>
  <c r="M14" i="3"/>
  <c r="N14" i="3"/>
  <c r="G15" i="3"/>
  <c r="H15" i="3"/>
  <c r="I15" i="3"/>
  <c r="J15" i="3"/>
  <c r="K15" i="3"/>
  <c r="L15" i="3"/>
  <c r="M15" i="3"/>
  <c r="N15" i="3"/>
  <c r="G16" i="3"/>
  <c r="H16" i="3"/>
  <c r="I16" i="3"/>
  <c r="J16" i="3"/>
  <c r="K16" i="3"/>
  <c r="L16" i="3"/>
  <c r="M16" i="3"/>
  <c r="N16" i="3"/>
  <c r="G17" i="3"/>
  <c r="H17" i="3"/>
  <c r="I17" i="3"/>
  <c r="J17" i="3"/>
  <c r="K17" i="3"/>
  <c r="L17" i="3"/>
  <c r="M17" i="3"/>
  <c r="N17" i="3"/>
  <c r="F17" i="3"/>
  <c r="F15" i="3"/>
  <c r="F16" i="3"/>
  <c r="F14" i="3"/>
  <c r="F13" i="3"/>
  <c r="F12" i="3"/>
  <c r="F11" i="3"/>
  <c r="AD49" i="2" l="1"/>
  <c r="AD50" i="2"/>
  <c r="AD51" i="2"/>
  <c r="AD52" i="2"/>
  <c r="AD53" i="2"/>
  <c r="AD54" i="2"/>
  <c r="AD55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G50" i="2"/>
  <c r="H50" i="2"/>
  <c r="I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F55" i="2"/>
  <c r="F54" i="2"/>
  <c r="F53" i="2"/>
  <c r="F52" i="2"/>
  <c r="F51" i="2"/>
  <c r="F50" i="2"/>
  <c r="F49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XLSEXP100715093213" type="6" refreshedVersion="5" background="1" saveData="1">
    <textPr sourceFile="W:\Wilab42\TEXT\OXLSEXP070121101021.CSV" thousands=" " semicolon="1">
      <textFields count="5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OXLSEXP1007150932131" type="6" refreshedVersion="5" background="1" saveData="1">
    <textPr sourceFile="W:\Wilab42\TEXT\OXLSEXP070121101021.CSV" thousands=" " semicolon="1">
      <textFields count="5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OXLSEXP1007150932132" type="6" refreshedVersion="5" background="1" saveData="1">
    <textPr sourceFile="W:\Wilab42\TEXT\OXLSEXP070121101021.CSV" thousands=" " semicolon="1">
      <textFields count="5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<sst xmlns="http://schemas.openxmlformats.org/spreadsheetml/2006/main" count="911" uniqueCount="163">
  <si>
    <t>Uttaksdato</t>
  </si>
  <si>
    <t>Prøvenummer</t>
  </si>
  <si>
    <t>Kunde</t>
  </si>
  <si>
    <t>Prøvepunkt</t>
  </si>
  <si>
    <t>Referanse</t>
  </si>
  <si>
    <t>Prosjekt</t>
  </si>
  <si>
    <t>3001a-PH</t>
  </si>
  <si>
    <t>3003a-TB</t>
  </si>
  <si>
    <t>3004a-LE</t>
  </si>
  <si>
    <t>3005a-FT</t>
  </si>
  <si>
    <t>3009-LUKTv</t>
  </si>
  <si>
    <t>3010-SMAKv</t>
  </si>
  <si>
    <t>3011-TEM</t>
  </si>
  <si>
    <t>3017-UVtms</t>
  </si>
  <si>
    <t>3101-HG-u</t>
  </si>
  <si>
    <t>3102-AL</t>
  </si>
  <si>
    <t>3102-AL-u</t>
  </si>
  <si>
    <t>3102-FE-u</t>
  </si>
  <si>
    <t>3102-METAL</t>
  </si>
  <si>
    <t>3102-MN-u</t>
  </si>
  <si>
    <t>3102-NA-u</t>
  </si>
  <si>
    <t>3120-F-u</t>
  </si>
  <si>
    <t>3120-KLD-u</t>
  </si>
  <si>
    <t>3120-SO4-u</t>
  </si>
  <si>
    <t>3232-NH4</t>
  </si>
  <si>
    <t>3301-TOC-u</t>
  </si>
  <si>
    <t>3401-SUM4u</t>
  </si>
  <si>
    <t>3460-TMsum</t>
  </si>
  <si>
    <t>3502-EC</t>
  </si>
  <si>
    <t>3502-KF</t>
  </si>
  <si>
    <t>3507-KIM</t>
  </si>
  <si>
    <t>3513-CP</t>
  </si>
  <si>
    <t>3515-ENT</t>
  </si>
  <si>
    <t>3552-CEC</t>
  </si>
  <si>
    <t>3552-CKF</t>
  </si>
  <si>
    <t>pH</t>
  </si>
  <si>
    <t>Turbiditet</t>
  </si>
  <si>
    <t>Konduktivitet</t>
  </si>
  <si>
    <t>Fargetall</t>
  </si>
  <si>
    <t>Vurdering av lukt</t>
  </si>
  <si>
    <t>Vurdering av smak</t>
  </si>
  <si>
    <t>pH avlest ved temp.</t>
  </si>
  <si>
    <t>UV transmisjon</t>
  </si>
  <si>
    <t>Kvikksølv</t>
  </si>
  <si>
    <t>Aluminium</t>
  </si>
  <si>
    <t>Jern</t>
  </si>
  <si>
    <t>Metallanalyser</t>
  </si>
  <si>
    <t>Mangan</t>
  </si>
  <si>
    <t>Natrium</t>
  </si>
  <si>
    <t>Fluorid</t>
  </si>
  <si>
    <t>Klorid</t>
  </si>
  <si>
    <t>Sulfat</t>
  </si>
  <si>
    <t>Ammonium-N</t>
  </si>
  <si>
    <t>Total organisk karb.</t>
  </si>
  <si>
    <t>PAH sum 4stk. REF</t>
  </si>
  <si>
    <t>Sum THM</t>
  </si>
  <si>
    <t>Escherichia coli</t>
  </si>
  <si>
    <t>Koliforme bakterier</t>
  </si>
  <si>
    <t>Kimtall - v/22°C,3d</t>
  </si>
  <si>
    <t>Clostri. perfringens</t>
  </si>
  <si>
    <t>Int. enterokokker</t>
  </si>
  <si>
    <t>Escherichia coli, hur</t>
  </si>
  <si>
    <t>Koliforme bakterier,</t>
  </si>
  <si>
    <t>FNU</t>
  </si>
  <si>
    <t>mS/m</t>
  </si>
  <si>
    <t>mg Pt/l</t>
  </si>
  <si>
    <t>°C</t>
  </si>
  <si>
    <t>% / 1cm</t>
  </si>
  <si>
    <t>µg Hg/l</t>
  </si>
  <si>
    <t>µg Al/l</t>
  </si>
  <si>
    <t>µg Fe/l</t>
  </si>
  <si>
    <t>antall</t>
  </si>
  <si>
    <t>µg Mn/l</t>
  </si>
  <si>
    <t>mg Na/l</t>
  </si>
  <si>
    <t>mg/l</t>
  </si>
  <si>
    <t>mg N/l</t>
  </si>
  <si>
    <t>mg C/l</t>
  </si>
  <si>
    <t>µg/l</t>
  </si>
  <si>
    <t>/100ml</t>
  </si>
  <si>
    <t>/ml</t>
  </si>
  <si>
    <t>2020-00087-1</t>
  </si>
  <si>
    <t>VP-BLAKER</t>
  </si>
  <si>
    <t>BLAK-RENTVANN</t>
  </si>
  <si>
    <t>Normal</t>
  </si>
  <si>
    <t>&lt;1</t>
  </si>
  <si>
    <t>Ikke påvi</t>
  </si>
  <si>
    <t>2020-00087-2</t>
  </si>
  <si>
    <t>BLAK-SNIPPEN</t>
  </si>
  <si>
    <t>2020-00087-3</t>
  </si>
  <si>
    <t>BLAK-FYNFELTET</t>
  </si>
  <si>
    <t>2020-00401-1</t>
  </si>
  <si>
    <t>BLAK-RÅVANN</t>
  </si>
  <si>
    <t>2020-00401-2</t>
  </si>
  <si>
    <t>2020-00401-3</t>
  </si>
  <si>
    <t>2020-00401-4</t>
  </si>
  <si>
    <t>&lt;2</t>
  </si>
  <si>
    <t>2020-00401-5</t>
  </si>
  <si>
    <t>BLAK-UV</t>
  </si>
  <si>
    <t>2020-00401-6</t>
  </si>
  <si>
    <t>BLAK-pH</t>
  </si>
  <si>
    <t>2020-00636-1</t>
  </si>
  <si>
    <t>2020-00636-2</t>
  </si>
  <si>
    <t>2020-00636-3</t>
  </si>
  <si>
    <t>2020-00636-4</t>
  </si>
  <si>
    <t>2020-00743-1</t>
  </si>
  <si>
    <t>2020-00743-2</t>
  </si>
  <si>
    <t>2020-00743-3</t>
  </si>
  <si>
    <t>2020-00873-1</t>
  </si>
  <si>
    <t>2020-00873-2</t>
  </si>
  <si>
    <t>2020-00873-3</t>
  </si>
  <si>
    <t>2020-00873-4</t>
  </si>
  <si>
    <t>2020-00873-5</t>
  </si>
  <si>
    <t>2020-00873-6</t>
  </si>
  <si>
    <t>2020-00978-1</t>
  </si>
  <si>
    <t>2020-00978-2</t>
  </si>
  <si>
    <t>2020-00978-3</t>
  </si>
  <si>
    <t>2020-01144-1</t>
  </si>
  <si>
    <t>2020-01144-2</t>
  </si>
  <si>
    <t>2020-01144-3</t>
  </si>
  <si>
    <t>2020-01231-1</t>
  </si>
  <si>
    <t>2020-01231-2</t>
  </si>
  <si>
    <t>&lt;0.002</t>
  </si>
  <si>
    <t>&lt;0.05</t>
  </si>
  <si>
    <t>&lt;1.0</t>
  </si>
  <si>
    <t>2020-01231-3</t>
  </si>
  <si>
    <t>2020-01231-4</t>
  </si>
  <si>
    <t>2020-01231-5</t>
  </si>
  <si>
    <t>2020-01231-6</t>
  </si>
  <si>
    <t>2020-01520-1</t>
  </si>
  <si>
    <t>2020-01520-2</t>
  </si>
  <si>
    <t>2020-01520-3</t>
  </si>
  <si>
    <t>2020-01705-1</t>
  </si>
  <si>
    <t>&lt;0.02</t>
  </si>
  <si>
    <t>2020-01705-2</t>
  </si>
  <si>
    <t>2020-01705-3</t>
  </si>
  <si>
    <t>2020-01814-1</t>
  </si>
  <si>
    <t>2020-01814-2</t>
  </si>
  <si>
    <t>2020-01814-3</t>
  </si>
  <si>
    <t>2020-01814-4</t>
  </si>
  <si>
    <t>2020-01814-5</t>
  </si>
  <si>
    <t>2020-01814-6</t>
  </si>
  <si>
    <t>2020-01901-1</t>
  </si>
  <si>
    <t>2020-01901-2</t>
  </si>
  <si>
    <t>2020-01901-3</t>
  </si>
  <si>
    <t>2020-02006-1</t>
  </si>
  <si>
    <t>2020-02006-2</t>
  </si>
  <si>
    <t>2020-02006-3</t>
  </si>
  <si>
    <t>2020-02006-4</t>
  </si>
  <si>
    <t>2020-02300-1</t>
  </si>
  <si>
    <t>2020-02300-2</t>
  </si>
  <si>
    <t>2020-02300-3</t>
  </si>
  <si>
    <t>2020-02520-1</t>
  </si>
  <si>
    <t>2020-02520-2</t>
  </si>
  <si>
    <t>2020-02520-3</t>
  </si>
  <si>
    <t>2020-02520-4</t>
  </si>
  <si>
    <t>2020-02520-5</t>
  </si>
  <si>
    <t>2020-02520-6</t>
  </si>
  <si>
    <t>Statistikk</t>
  </si>
  <si>
    <t>Antall</t>
  </si>
  <si>
    <t>Middelverdi</t>
  </si>
  <si>
    <t>Min</t>
  </si>
  <si>
    <t>maks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</si>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</sst>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2" fillId="2" borderId="1" xfId="1" applyFill="1" applyBorder="1" applyAlignment="1">
      <alignment horizontal="right"/>
    </xf>
    <xf numFmtId="2" fontId="2" fillId="2" borderId="1" xfId="1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quotePrefix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XLSEXP100715093213" growShrinkType="overwriteClear" fillFormulas="1" connectionId="1" xr16:uid="{00000000-0016-0000-00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XLSEXP100715093213" growShrinkType="overwriteClear" fillFormulas="1" connectionId="2" xr16:uid="{00000000-0016-0000-0100-000001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XLSEXP100715093213" growShrinkType="overwriteClear" fillFormulas="1" connectionId="3" xr16:uid="{00000000-0016-0000-0200-000002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5"/>
  <sheetViews>
    <sheetView workbookViewId="0"/>
  </sheetViews>
  <sheetFormatPr baseColWidth="10" defaultRowHeight="15" x14ac:dyDescent="0.25"/>
  <cols>
    <col min="1" max="1" width="10.5703125" bestFit="1" customWidth="1"/>
    <col min="2" max="2" width="13.7109375" bestFit="1" customWidth="1"/>
    <col min="3" max="3" width="10.7109375" bestFit="1" customWidth="1"/>
    <col min="4" max="4" width="16.28515625" bestFit="1" customWidth="1"/>
    <col min="5" max="5" width="10" bestFit="1" customWidth="1"/>
    <col min="6" max="6" width="8.28515625" bestFit="1" customWidth="1"/>
    <col min="7" max="7" width="9.140625" bestFit="1" customWidth="1"/>
    <col min="8" max="8" width="9.85546875" bestFit="1" customWidth="1"/>
    <col min="9" max="9" width="13.140625" bestFit="1" customWidth="1"/>
    <col min="10" max="10" width="8.7109375" bestFit="1" customWidth="1"/>
    <col min="11" max="11" width="16.28515625" bestFit="1" customWidth="1"/>
    <col min="12" max="12" width="17.42578125" bestFit="1" customWidth="1"/>
    <col min="13" max="13" width="18.7109375" bestFit="1" customWidth="1"/>
    <col min="14" max="14" width="14.42578125" bestFit="1" customWidth="1"/>
    <col min="15" max="15" width="10.140625" bestFit="1" customWidth="1"/>
    <col min="16" max="17" width="10.85546875" bestFit="1" customWidth="1"/>
    <col min="18" max="18" width="9.5703125" bestFit="1" customWidth="1"/>
    <col min="19" max="19" width="14.140625" bestFit="1" customWidth="1"/>
    <col min="20" max="20" width="10.7109375" bestFit="1" customWidth="1"/>
    <col min="21" max="21" width="10.28515625" bestFit="1" customWidth="1"/>
    <col min="22" max="22" width="8.5703125" bestFit="1" customWidth="1"/>
    <col min="23" max="23" width="10.85546875" bestFit="1" customWidth="1"/>
    <col min="24" max="24" width="11" bestFit="1" customWidth="1"/>
    <col min="25" max="25" width="13.5703125" bestFit="1" customWidth="1"/>
    <col min="26" max="26" width="18.28515625" bestFit="1" customWidth="1"/>
    <col min="27" max="27" width="17.140625" bestFit="1" customWidth="1"/>
    <col min="28" max="28" width="12.140625" bestFit="1" customWidth="1"/>
    <col min="29" max="29" width="14.42578125" bestFit="1" customWidth="1"/>
    <col min="30" max="30" width="18.5703125" bestFit="1" customWidth="1"/>
    <col min="31" max="31" width="17.42578125" bestFit="1" customWidth="1"/>
    <col min="32" max="32" width="18.140625" bestFit="1" customWidth="1"/>
    <col min="33" max="33" width="16.5703125" bestFit="1" customWidth="1"/>
    <col min="34" max="34" width="18.5703125" bestFit="1" customWidth="1"/>
    <col min="35" max="35" width="19.140625" bestFit="1" customWidth="1"/>
    <col min="36" max="36" width="8.5703125" bestFit="1" customWidth="1"/>
    <col min="37" max="37" width="10.85546875" bestFit="1" customWidth="1"/>
    <col min="38" max="38" width="11" bestFit="1" customWidth="1"/>
    <col min="39" max="39" width="13.140625" bestFit="1" customWidth="1"/>
    <col min="41" max="41" width="18.28515625" bestFit="1" customWidth="1"/>
    <col min="42" max="42" width="19.140625" bestFit="1" customWidth="1"/>
    <col min="43" max="43" width="14" bestFit="1" customWidth="1"/>
    <col min="44" max="44" width="17.140625" bestFit="1" customWidth="1"/>
    <col min="45" max="45" width="14.7109375" bestFit="1" customWidth="1"/>
    <col min="46" max="46" width="13.140625" bestFit="1" customWidth="1"/>
    <col min="47" max="47" width="12.140625" bestFit="1" customWidth="1"/>
    <col min="48" max="48" width="10.85546875" bestFit="1" customWidth="1"/>
    <col min="49" max="49" width="11.28515625" bestFit="1" customWidth="1"/>
    <col min="50" max="50" width="14.42578125" bestFit="1" customWidth="1"/>
    <col min="51" max="51" width="18.5703125" bestFit="1" customWidth="1"/>
    <col min="52" max="52" width="17.42578125" bestFit="1" customWidth="1"/>
    <col min="53" max="53" width="18.140625" bestFit="1" customWidth="1"/>
    <col min="54" max="54" width="16.5703125" bestFit="1" customWidth="1"/>
    <col min="55" max="55" width="18.5703125" bestFit="1" customWidth="1"/>
    <col min="56" max="56" width="19.140625" bestFit="1" customWidth="1"/>
  </cols>
  <sheetData>
    <row r="1" spans="1:3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</row>
    <row r="2" spans="1:35" x14ac:dyDescent="0.25">
      <c r="G2" t="s">
        <v>35</v>
      </c>
      <c r="H2" t="s">
        <v>36</v>
      </c>
      <c r="I2" t="s">
        <v>37</v>
      </c>
      <c r="J2" t="s">
        <v>38</v>
      </c>
      <c r="K2" t="s">
        <v>39</v>
      </c>
      <c r="L2" t="s">
        <v>40</v>
      </c>
      <c r="M2" t="s">
        <v>41</v>
      </c>
      <c r="N2" t="s">
        <v>42</v>
      </c>
      <c r="O2" t="s">
        <v>43</v>
      </c>
      <c r="P2" t="s">
        <v>44</v>
      </c>
      <c r="Q2" t="s">
        <v>44</v>
      </c>
      <c r="R2" t="s">
        <v>45</v>
      </c>
      <c r="S2" t="s">
        <v>46</v>
      </c>
      <c r="T2" t="s">
        <v>47</v>
      </c>
      <c r="U2" t="s">
        <v>48</v>
      </c>
      <c r="V2" t="s">
        <v>49</v>
      </c>
      <c r="W2" t="s">
        <v>50</v>
      </c>
      <c r="X2" t="s">
        <v>51</v>
      </c>
      <c r="Y2" t="s">
        <v>52</v>
      </c>
      <c r="Z2" t="s">
        <v>53</v>
      </c>
      <c r="AA2" t="s">
        <v>54</v>
      </c>
      <c r="AB2" t="s">
        <v>55</v>
      </c>
      <c r="AC2" t="s">
        <v>56</v>
      </c>
      <c r="AD2" t="s">
        <v>57</v>
      </c>
      <c r="AE2" t="s">
        <v>58</v>
      </c>
      <c r="AF2" t="s">
        <v>59</v>
      </c>
      <c r="AG2" t="s">
        <v>60</v>
      </c>
      <c r="AH2" t="s">
        <v>61</v>
      </c>
      <c r="AI2" t="s">
        <v>62</v>
      </c>
    </row>
    <row r="3" spans="1:35" x14ac:dyDescent="0.25">
      <c r="G3" t="s">
        <v>35</v>
      </c>
      <c r="H3" t="s">
        <v>63</v>
      </c>
      <c r="I3" t="s">
        <v>64</v>
      </c>
      <c r="J3" t="s">
        <v>65</v>
      </c>
      <c r="M3" t="s">
        <v>66</v>
      </c>
      <c r="N3" t="s">
        <v>67</v>
      </c>
      <c r="O3" t="s">
        <v>68</v>
      </c>
      <c r="P3" t="s">
        <v>69</v>
      </c>
      <c r="Q3" t="s">
        <v>69</v>
      </c>
      <c r="R3" t="s">
        <v>70</v>
      </c>
      <c r="S3" t="s">
        <v>71</v>
      </c>
      <c r="T3" t="s">
        <v>72</v>
      </c>
      <c r="U3" t="s">
        <v>73</v>
      </c>
      <c r="V3" t="s">
        <v>74</v>
      </c>
      <c r="W3" t="s">
        <v>74</v>
      </c>
      <c r="X3" t="s">
        <v>74</v>
      </c>
      <c r="Y3" t="s">
        <v>75</v>
      </c>
      <c r="Z3" t="s">
        <v>76</v>
      </c>
      <c r="AA3" t="s">
        <v>77</v>
      </c>
      <c r="AB3" t="s">
        <v>77</v>
      </c>
      <c r="AC3" t="s">
        <v>78</v>
      </c>
      <c r="AD3" t="s">
        <v>78</v>
      </c>
      <c r="AE3" t="s">
        <v>79</v>
      </c>
      <c r="AF3" t="s">
        <v>78</v>
      </c>
      <c r="AG3" t="s">
        <v>78</v>
      </c>
      <c r="AH3" t="s">
        <v>78</v>
      </c>
      <c r="AI3" t="s">
        <v>78</v>
      </c>
    </row>
    <row r="4" spans="1:35" x14ac:dyDescent="0.25">
      <c r="A4">
        <v>130120</v>
      </c>
      <c r="B4" t="s">
        <v>80</v>
      </c>
      <c r="C4" t="s">
        <v>81</v>
      </c>
      <c r="D4" t="s">
        <v>82</v>
      </c>
      <c r="G4">
        <v>7.2</v>
      </c>
      <c r="H4">
        <v>0.13</v>
      </c>
      <c r="I4">
        <v>6.7</v>
      </c>
      <c r="J4">
        <v>6</v>
      </c>
      <c r="K4" t="s">
        <v>83</v>
      </c>
      <c r="L4" t="s">
        <v>83</v>
      </c>
      <c r="M4">
        <v>22.3</v>
      </c>
      <c r="P4">
        <v>110</v>
      </c>
      <c r="S4">
        <v>1</v>
      </c>
      <c r="AC4" t="s">
        <v>84</v>
      </c>
      <c r="AD4" t="s">
        <v>84</v>
      </c>
      <c r="AE4" t="s">
        <v>85</v>
      </c>
      <c r="AG4" t="s">
        <v>84</v>
      </c>
    </row>
    <row r="5" spans="1:35" x14ac:dyDescent="0.25">
      <c r="A5">
        <v>130120</v>
      </c>
      <c r="B5" t="s">
        <v>86</v>
      </c>
      <c r="C5" t="s">
        <v>81</v>
      </c>
      <c r="D5" t="s">
        <v>87</v>
      </c>
      <c r="G5">
        <v>7.2</v>
      </c>
      <c r="H5">
        <v>0.15</v>
      </c>
      <c r="I5">
        <v>6.6</v>
      </c>
      <c r="J5">
        <v>7</v>
      </c>
      <c r="K5" t="s">
        <v>83</v>
      </c>
      <c r="L5" t="s">
        <v>83</v>
      </c>
      <c r="M5">
        <v>22.3</v>
      </c>
      <c r="P5">
        <v>110</v>
      </c>
      <c r="S5">
        <v>1</v>
      </c>
      <c r="AC5" t="s">
        <v>84</v>
      </c>
      <c r="AD5" t="s">
        <v>84</v>
      </c>
      <c r="AE5" t="s">
        <v>85</v>
      </c>
      <c r="AG5" t="s">
        <v>84</v>
      </c>
    </row>
    <row r="6" spans="1:35" x14ac:dyDescent="0.25">
      <c r="A6">
        <v>130120</v>
      </c>
      <c r="B6" t="s">
        <v>88</v>
      </c>
      <c r="C6" t="s">
        <v>81</v>
      </c>
      <c r="D6" t="s">
        <v>89</v>
      </c>
      <c r="G6">
        <v>7.2</v>
      </c>
      <c r="H6">
        <v>0.17</v>
      </c>
      <c r="I6">
        <v>6.8</v>
      </c>
      <c r="J6">
        <v>6</v>
      </c>
      <c r="K6" t="s">
        <v>83</v>
      </c>
      <c r="L6" t="s">
        <v>83</v>
      </c>
      <c r="M6">
        <v>22.2</v>
      </c>
      <c r="P6">
        <v>100</v>
      </c>
      <c r="S6">
        <v>1</v>
      </c>
      <c r="AC6" t="s">
        <v>84</v>
      </c>
      <c r="AD6" t="s">
        <v>84</v>
      </c>
      <c r="AE6" t="s">
        <v>85</v>
      </c>
      <c r="AG6" t="s">
        <v>84</v>
      </c>
    </row>
    <row r="7" spans="1:35" x14ac:dyDescent="0.25">
      <c r="A7">
        <v>120220</v>
      </c>
      <c r="B7" t="s">
        <v>90</v>
      </c>
      <c r="C7" t="s">
        <v>81</v>
      </c>
      <c r="D7" t="s">
        <v>91</v>
      </c>
      <c r="G7">
        <v>6.4</v>
      </c>
      <c r="H7">
        <v>0.3</v>
      </c>
      <c r="I7">
        <v>3</v>
      </c>
      <c r="J7">
        <v>61</v>
      </c>
      <c r="M7">
        <v>23</v>
      </c>
      <c r="AE7">
        <v>15</v>
      </c>
      <c r="AF7" t="s">
        <v>84</v>
      </c>
      <c r="AG7" t="s">
        <v>84</v>
      </c>
      <c r="AH7" t="s">
        <v>84</v>
      </c>
      <c r="AI7" t="s">
        <v>84</v>
      </c>
    </row>
    <row r="8" spans="1:35" x14ac:dyDescent="0.25">
      <c r="A8">
        <v>120220</v>
      </c>
      <c r="B8" t="s">
        <v>92</v>
      </c>
      <c r="C8" t="s">
        <v>81</v>
      </c>
      <c r="D8" t="s">
        <v>82</v>
      </c>
      <c r="G8">
        <v>6.8</v>
      </c>
      <c r="H8">
        <v>0.13</v>
      </c>
      <c r="I8">
        <v>6.6</v>
      </c>
      <c r="J8">
        <v>3</v>
      </c>
      <c r="K8" t="s">
        <v>83</v>
      </c>
      <c r="L8" t="s">
        <v>83</v>
      </c>
      <c r="M8">
        <v>22</v>
      </c>
      <c r="P8">
        <v>140</v>
      </c>
      <c r="S8">
        <v>1</v>
      </c>
      <c r="AC8" t="s">
        <v>84</v>
      </c>
      <c r="AD8" t="s">
        <v>84</v>
      </c>
      <c r="AE8" t="s">
        <v>85</v>
      </c>
      <c r="AG8" t="s">
        <v>84</v>
      </c>
    </row>
    <row r="9" spans="1:35" x14ac:dyDescent="0.25">
      <c r="A9">
        <v>120220</v>
      </c>
      <c r="B9" t="s">
        <v>93</v>
      </c>
      <c r="C9" t="s">
        <v>81</v>
      </c>
      <c r="D9" t="s">
        <v>87</v>
      </c>
      <c r="G9">
        <v>6.6</v>
      </c>
      <c r="H9">
        <v>0.13</v>
      </c>
      <c r="I9">
        <v>6.4</v>
      </c>
      <c r="J9">
        <v>4</v>
      </c>
      <c r="K9" t="s">
        <v>83</v>
      </c>
      <c r="L9" t="s">
        <v>83</v>
      </c>
      <c r="M9">
        <v>22.3</v>
      </c>
      <c r="P9">
        <v>120</v>
      </c>
      <c r="S9">
        <v>1</v>
      </c>
      <c r="AC9" t="s">
        <v>84</v>
      </c>
      <c r="AD9" t="s">
        <v>84</v>
      </c>
      <c r="AE9">
        <v>25</v>
      </c>
      <c r="AG9" t="s">
        <v>84</v>
      </c>
    </row>
    <row r="10" spans="1:35" x14ac:dyDescent="0.25">
      <c r="A10">
        <v>120220</v>
      </c>
      <c r="B10" t="s">
        <v>94</v>
      </c>
      <c r="C10" t="s">
        <v>81</v>
      </c>
      <c r="D10" t="s">
        <v>89</v>
      </c>
      <c r="G10">
        <v>6.8</v>
      </c>
      <c r="H10">
        <v>0.13</v>
      </c>
      <c r="I10">
        <v>6.5</v>
      </c>
      <c r="J10" t="s">
        <v>95</v>
      </c>
      <c r="K10" t="s">
        <v>83</v>
      </c>
      <c r="L10" t="s">
        <v>83</v>
      </c>
      <c r="M10">
        <v>22.2</v>
      </c>
      <c r="P10">
        <v>120</v>
      </c>
      <c r="S10">
        <v>1</v>
      </c>
      <c r="AC10" t="s">
        <v>84</v>
      </c>
      <c r="AD10" t="s">
        <v>84</v>
      </c>
      <c r="AE10" t="s">
        <v>85</v>
      </c>
      <c r="AG10" t="s">
        <v>84</v>
      </c>
    </row>
    <row r="11" spans="1:35" x14ac:dyDescent="0.25">
      <c r="A11">
        <v>120220</v>
      </c>
      <c r="B11" t="s">
        <v>96</v>
      </c>
      <c r="C11" t="s">
        <v>81</v>
      </c>
      <c r="D11" t="s">
        <v>97</v>
      </c>
      <c r="N11">
        <v>81.3</v>
      </c>
    </row>
    <row r="12" spans="1:35" x14ac:dyDescent="0.25">
      <c r="A12">
        <v>120220</v>
      </c>
      <c r="B12" t="s">
        <v>98</v>
      </c>
      <c r="C12" t="s">
        <v>81</v>
      </c>
      <c r="D12" t="s">
        <v>99</v>
      </c>
      <c r="G12">
        <v>6</v>
      </c>
      <c r="M12">
        <v>22.8</v>
      </c>
    </row>
    <row r="13" spans="1:35" x14ac:dyDescent="0.25">
      <c r="A13">
        <v>110320</v>
      </c>
      <c r="B13" t="s">
        <v>100</v>
      </c>
      <c r="C13" t="s">
        <v>81</v>
      </c>
      <c r="D13" t="s">
        <v>91</v>
      </c>
      <c r="G13">
        <v>6.3</v>
      </c>
      <c r="H13">
        <v>0.33</v>
      </c>
      <c r="I13">
        <v>3</v>
      </c>
      <c r="J13">
        <v>60</v>
      </c>
      <c r="M13">
        <v>20.7</v>
      </c>
      <c r="AE13">
        <v>7</v>
      </c>
      <c r="AF13" t="s">
        <v>84</v>
      </c>
      <c r="AG13" t="s">
        <v>84</v>
      </c>
      <c r="AH13" t="s">
        <v>84</v>
      </c>
      <c r="AI13" t="s">
        <v>84</v>
      </c>
    </row>
    <row r="14" spans="1:35" x14ac:dyDescent="0.25">
      <c r="A14">
        <v>110320</v>
      </c>
      <c r="B14" t="s">
        <v>101</v>
      </c>
      <c r="C14" t="s">
        <v>81</v>
      </c>
      <c r="D14" t="s">
        <v>82</v>
      </c>
      <c r="G14">
        <v>7.2</v>
      </c>
      <c r="H14">
        <v>0.16</v>
      </c>
      <c r="I14">
        <v>7</v>
      </c>
      <c r="J14">
        <v>5</v>
      </c>
      <c r="K14" t="s">
        <v>83</v>
      </c>
      <c r="L14" t="s">
        <v>83</v>
      </c>
      <c r="M14">
        <v>22.6</v>
      </c>
      <c r="P14">
        <v>90</v>
      </c>
      <c r="S14">
        <v>1</v>
      </c>
      <c r="AC14" t="s">
        <v>84</v>
      </c>
      <c r="AD14" t="s">
        <v>84</v>
      </c>
      <c r="AE14">
        <v>1</v>
      </c>
      <c r="AG14" t="s">
        <v>84</v>
      </c>
    </row>
    <row r="15" spans="1:35" x14ac:dyDescent="0.25">
      <c r="A15">
        <v>110320</v>
      </c>
      <c r="B15" t="s">
        <v>102</v>
      </c>
      <c r="C15" t="s">
        <v>81</v>
      </c>
      <c r="D15" t="s">
        <v>87</v>
      </c>
      <c r="G15">
        <v>7.2</v>
      </c>
      <c r="H15">
        <v>0.16</v>
      </c>
      <c r="I15">
        <v>7</v>
      </c>
      <c r="J15">
        <v>5</v>
      </c>
      <c r="K15" t="s">
        <v>83</v>
      </c>
      <c r="L15" t="s">
        <v>83</v>
      </c>
      <c r="M15">
        <v>22.4</v>
      </c>
      <c r="P15">
        <v>88</v>
      </c>
      <c r="S15">
        <v>1</v>
      </c>
      <c r="AC15" t="s">
        <v>84</v>
      </c>
      <c r="AD15" t="s">
        <v>84</v>
      </c>
      <c r="AE15">
        <v>5</v>
      </c>
      <c r="AG15" t="s">
        <v>84</v>
      </c>
    </row>
    <row r="16" spans="1:35" x14ac:dyDescent="0.25">
      <c r="A16">
        <v>110320</v>
      </c>
      <c r="B16" t="s">
        <v>103</v>
      </c>
      <c r="C16" t="s">
        <v>81</v>
      </c>
      <c r="D16" t="s">
        <v>89</v>
      </c>
      <c r="G16">
        <v>7.1</v>
      </c>
      <c r="H16">
        <v>0.17</v>
      </c>
      <c r="I16">
        <v>7</v>
      </c>
      <c r="J16">
        <v>5</v>
      </c>
      <c r="K16" t="s">
        <v>83</v>
      </c>
      <c r="L16" t="s">
        <v>83</v>
      </c>
      <c r="M16">
        <v>22.2</v>
      </c>
      <c r="P16">
        <v>85</v>
      </c>
      <c r="S16">
        <v>1</v>
      </c>
      <c r="AC16" t="s">
        <v>84</v>
      </c>
      <c r="AD16" t="s">
        <v>84</v>
      </c>
      <c r="AE16">
        <v>2</v>
      </c>
      <c r="AG16" t="s">
        <v>84</v>
      </c>
    </row>
    <row r="17" spans="1:35" x14ac:dyDescent="0.25">
      <c r="A17">
        <v>300320</v>
      </c>
      <c r="B17" t="s">
        <v>104</v>
      </c>
      <c r="C17" t="s">
        <v>81</v>
      </c>
      <c r="D17" t="s">
        <v>82</v>
      </c>
      <c r="G17">
        <v>7.4</v>
      </c>
      <c r="H17">
        <v>0.26</v>
      </c>
      <c r="I17">
        <v>6.7</v>
      </c>
      <c r="J17">
        <v>6</v>
      </c>
      <c r="K17" t="s">
        <v>83</v>
      </c>
      <c r="L17" t="s">
        <v>83</v>
      </c>
      <c r="M17">
        <v>21.9</v>
      </c>
      <c r="P17">
        <v>80</v>
      </c>
      <c r="S17">
        <v>1</v>
      </c>
      <c r="AC17" t="s">
        <v>84</v>
      </c>
      <c r="AD17" t="s">
        <v>84</v>
      </c>
      <c r="AE17">
        <v>1</v>
      </c>
      <c r="AG17" t="s">
        <v>84</v>
      </c>
    </row>
    <row r="18" spans="1:35" x14ac:dyDescent="0.25">
      <c r="A18">
        <v>300320</v>
      </c>
      <c r="B18" t="s">
        <v>105</v>
      </c>
      <c r="C18" t="s">
        <v>81</v>
      </c>
      <c r="D18" t="s">
        <v>87</v>
      </c>
      <c r="G18">
        <v>7.3</v>
      </c>
      <c r="H18">
        <v>0.17</v>
      </c>
      <c r="I18">
        <v>6.5</v>
      </c>
      <c r="J18">
        <v>5</v>
      </c>
      <c r="K18" t="s">
        <v>83</v>
      </c>
      <c r="L18" t="s">
        <v>83</v>
      </c>
      <c r="M18">
        <v>21.8</v>
      </c>
      <c r="P18">
        <v>82</v>
      </c>
      <c r="S18">
        <v>1</v>
      </c>
      <c r="AC18" t="s">
        <v>84</v>
      </c>
      <c r="AD18" t="s">
        <v>84</v>
      </c>
      <c r="AE18">
        <v>1</v>
      </c>
      <c r="AG18" t="s">
        <v>84</v>
      </c>
    </row>
    <row r="19" spans="1:35" x14ac:dyDescent="0.25">
      <c r="A19">
        <v>300320</v>
      </c>
      <c r="B19" t="s">
        <v>106</v>
      </c>
      <c r="C19" t="s">
        <v>81</v>
      </c>
      <c r="D19" t="s">
        <v>89</v>
      </c>
      <c r="G19">
        <v>7.3</v>
      </c>
      <c r="H19">
        <v>0.18</v>
      </c>
      <c r="I19">
        <v>6.6</v>
      </c>
      <c r="J19">
        <v>5</v>
      </c>
      <c r="K19" t="s">
        <v>83</v>
      </c>
      <c r="L19" t="s">
        <v>83</v>
      </c>
      <c r="M19">
        <v>21.7</v>
      </c>
      <c r="P19">
        <v>80</v>
      </c>
      <c r="S19">
        <v>1</v>
      </c>
      <c r="AC19" t="s">
        <v>84</v>
      </c>
      <c r="AD19" t="s">
        <v>84</v>
      </c>
      <c r="AE19" t="s">
        <v>85</v>
      </c>
      <c r="AG19" t="s">
        <v>84</v>
      </c>
    </row>
    <row r="20" spans="1:35" x14ac:dyDescent="0.25">
      <c r="A20">
        <v>220420</v>
      </c>
      <c r="B20" t="s">
        <v>107</v>
      </c>
      <c r="C20" t="s">
        <v>81</v>
      </c>
      <c r="D20" t="s">
        <v>91</v>
      </c>
      <c r="G20">
        <v>6.5</v>
      </c>
      <c r="H20">
        <v>0.5</v>
      </c>
      <c r="I20">
        <v>2.8</v>
      </c>
      <c r="J20">
        <v>64</v>
      </c>
      <c r="M20">
        <v>24.4</v>
      </c>
      <c r="AE20">
        <v>35</v>
      </c>
      <c r="AF20" t="s">
        <v>84</v>
      </c>
      <c r="AG20" t="s">
        <v>84</v>
      </c>
      <c r="AH20">
        <v>1</v>
      </c>
      <c r="AI20">
        <v>3</v>
      </c>
    </row>
    <row r="21" spans="1:35" x14ac:dyDescent="0.25">
      <c r="A21">
        <v>220420</v>
      </c>
      <c r="B21" t="s">
        <v>108</v>
      </c>
      <c r="C21" t="s">
        <v>81</v>
      </c>
      <c r="D21" t="s">
        <v>82</v>
      </c>
      <c r="G21">
        <v>7.3</v>
      </c>
      <c r="H21">
        <v>0.14000000000000001</v>
      </c>
      <c r="I21">
        <v>6.1</v>
      </c>
      <c r="J21">
        <v>5</v>
      </c>
      <c r="K21" t="s">
        <v>83</v>
      </c>
      <c r="L21" t="s">
        <v>83</v>
      </c>
      <c r="M21">
        <v>23.1</v>
      </c>
      <c r="P21">
        <v>100</v>
      </c>
      <c r="S21">
        <v>1</v>
      </c>
      <c r="AC21" t="s">
        <v>84</v>
      </c>
      <c r="AD21" t="s">
        <v>84</v>
      </c>
      <c r="AE21">
        <v>4</v>
      </c>
      <c r="AG21" t="s">
        <v>84</v>
      </c>
    </row>
    <row r="22" spans="1:35" x14ac:dyDescent="0.25">
      <c r="A22">
        <v>220420</v>
      </c>
      <c r="B22" t="s">
        <v>109</v>
      </c>
      <c r="C22" t="s">
        <v>81</v>
      </c>
      <c r="D22" t="s">
        <v>87</v>
      </c>
      <c r="G22">
        <v>7.3</v>
      </c>
      <c r="H22">
        <v>0.32</v>
      </c>
      <c r="I22">
        <v>6.1</v>
      </c>
      <c r="J22">
        <v>4</v>
      </c>
      <c r="K22" t="s">
        <v>83</v>
      </c>
      <c r="L22" t="s">
        <v>83</v>
      </c>
      <c r="M22">
        <v>23.1</v>
      </c>
      <c r="P22">
        <v>150</v>
      </c>
      <c r="S22">
        <v>1</v>
      </c>
      <c r="AC22" t="s">
        <v>84</v>
      </c>
      <c r="AD22" t="s">
        <v>84</v>
      </c>
      <c r="AE22">
        <v>8</v>
      </c>
      <c r="AG22" t="s">
        <v>84</v>
      </c>
    </row>
    <row r="23" spans="1:35" x14ac:dyDescent="0.25">
      <c r="A23">
        <v>220420</v>
      </c>
      <c r="B23" t="s">
        <v>110</v>
      </c>
      <c r="C23" t="s">
        <v>81</v>
      </c>
      <c r="D23" t="s">
        <v>89</v>
      </c>
      <c r="G23">
        <v>7.3</v>
      </c>
      <c r="H23">
        <v>0.2</v>
      </c>
      <c r="I23">
        <v>6.1</v>
      </c>
      <c r="J23">
        <v>5</v>
      </c>
      <c r="K23" t="s">
        <v>83</v>
      </c>
      <c r="L23" t="s">
        <v>83</v>
      </c>
      <c r="M23">
        <v>23</v>
      </c>
      <c r="P23">
        <v>96</v>
      </c>
      <c r="S23">
        <v>1</v>
      </c>
      <c r="AC23" t="s">
        <v>84</v>
      </c>
      <c r="AD23" t="s">
        <v>84</v>
      </c>
      <c r="AE23">
        <v>3</v>
      </c>
      <c r="AG23" t="s">
        <v>84</v>
      </c>
    </row>
    <row r="24" spans="1:35" x14ac:dyDescent="0.25">
      <c r="A24">
        <v>220420</v>
      </c>
      <c r="B24" t="s">
        <v>111</v>
      </c>
      <c r="C24" t="s">
        <v>81</v>
      </c>
      <c r="D24" t="s">
        <v>97</v>
      </c>
      <c r="N24">
        <v>88.2</v>
      </c>
    </row>
    <row r="25" spans="1:35" x14ac:dyDescent="0.25">
      <c r="A25">
        <v>220420</v>
      </c>
      <c r="B25" t="s">
        <v>112</v>
      </c>
      <c r="C25" t="s">
        <v>81</v>
      </c>
      <c r="D25" t="s">
        <v>99</v>
      </c>
      <c r="G25">
        <v>6.2</v>
      </c>
      <c r="M25">
        <v>24</v>
      </c>
    </row>
    <row r="26" spans="1:35" x14ac:dyDescent="0.25">
      <c r="A26">
        <v>60520</v>
      </c>
      <c r="B26" t="s">
        <v>113</v>
      </c>
      <c r="C26" t="s">
        <v>81</v>
      </c>
      <c r="D26" t="s">
        <v>82</v>
      </c>
      <c r="G26">
        <v>7.4</v>
      </c>
      <c r="H26">
        <v>0.16</v>
      </c>
      <c r="I26">
        <v>6.3</v>
      </c>
      <c r="J26">
        <v>5</v>
      </c>
      <c r="K26" t="s">
        <v>83</v>
      </c>
      <c r="L26" t="s">
        <v>83</v>
      </c>
      <c r="M26">
        <v>22.3</v>
      </c>
      <c r="P26">
        <v>100</v>
      </c>
      <c r="S26">
        <v>1</v>
      </c>
      <c r="AC26" t="s">
        <v>84</v>
      </c>
      <c r="AD26" t="s">
        <v>84</v>
      </c>
      <c r="AE26" t="s">
        <v>85</v>
      </c>
      <c r="AG26" t="s">
        <v>84</v>
      </c>
    </row>
    <row r="27" spans="1:35" x14ac:dyDescent="0.25">
      <c r="A27">
        <v>60520</v>
      </c>
      <c r="B27" t="s">
        <v>114</v>
      </c>
      <c r="C27" t="s">
        <v>81</v>
      </c>
      <c r="D27" t="s">
        <v>87</v>
      </c>
      <c r="G27">
        <v>7.4</v>
      </c>
      <c r="H27">
        <v>0.16</v>
      </c>
      <c r="I27">
        <v>6.3</v>
      </c>
      <c r="J27">
        <v>5</v>
      </c>
      <c r="K27" t="s">
        <v>83</v>
      </c>
      <c r="L27" t="s">
        <v>83</v>
      </c>
      <c r="M27">
        <v>22.2</v>
      </c>
      <c r="P27">
        <v>100</v>
      </c>
      <c r="S27">
        <v>1</v>
      </c>
      <c r="AC27" t="s">
        <v>84</v>
      </c>
      <c r="AD27" t="s">
        <v>84</v>
      </c>
      <c r="AE27">
        <v>1</v>
      </c>
      <c r="AG27" t="s">
        <v>84</v>
      </c>
    </row>
    <row r="28" spans="1:35" x14ac:dyDescent="0.25">
      <c r="A28">
        <v>60520</v>
      </c>
      <c r="B28" t="s">
        <v>115</v>
      </c>
      <c r="C28" t="s">
        <v>81</v>
      </c>
      <c r="D28" t="s">
        <v>89</v>
      </c>
      <c r="G28">
        <v>7.5</v>
      </c>
      <c r="H28">
        <v>0.15</v>
      </c>
      <c r="I28">
        <v>6.3</v>
      </c>
      <c r="J28">
        <v>5</v>
      </c>
      <c r="K28" t="s">
        <v>83</v>
      </c>
      <c r="L28" t="s">
        <v>83</v>
      </c>
      <c r="M28">
        <v>21.9</v>
      </c>
      <c r="P28">
        <v>100</v>
      </c>
      <c r="S28">
        <v>1</v>
      </c>
      <c r="AC28" t="s">
        <v>84</v>
      </c>
      <c r="AD28" t="s">
        <v>84</v>
      </c>
      <c r="AE28" t="s">
        <v>85</v>
      </c>
      <c r="AG28" t="s">
        <v>84</v>
      </c>
    </row>
    <row r="29" spans="1:35" x14ac:dyDescent="0.25">
      <c r="A29">
        <v>30620</v>
      </c>
      <c r="B29" t="s">
        <v>116</v>
      </c>
      <c r="C29" t="s">
        <v>81</v>
      </c>
      <c r="D29" t="s">
        <v>82</v>
      </c>
      <c r="G29">
        <v>7.1</v>
      </c>
      <c r="H29">
        <v>0.22</v>
      </c>
      <c r="I29">
        <v>6.5</v>
      </c>
      <c r="J29">
        <v>4</v>
      </c>
      <c r="K29" t="s">
        <v>83</v>
      </c>
      <c r="L29" t="s">
        <v>83</v>
      </c>
      <c r="M29">
        <v>22.3</v>
      </c>
      <c r="P29">
        <v>140</v>
      </c>
      <c r="S29">
        <v>1</v>
      </c>
      <c r="AC29" t="s">
        <v>84</v>
      </c>
      <c r="AD29" t="s">
        <v>84</v>
      </c>
      <c r="AE29">
        <v>2</v>
      </c>
      <c r="AG29" t="s">
        <v>84</v>
      </c>
    </row>
    <row r="30" spans="1:35" x14ac:dyDescent="0.25">
      <c r="A30">
        <v>30620</v>
      </c>
      <c r="B30" t="s">
        <v>117</v>
      </c>
      <c r="C30" t="s">
        <v>81</v>
      </c>
      <c r="D30" t="s">
        <v>87</v>
      </c>
      <c r="G30">
        <v>7.1</v>
      </c>
      <c r="H30">
        <v>0.54</v>
      </c>
      <c r="I30">
        <v>6.1</v>
      </c>
      <c r="J30">
        <v>4</v>
      </c>
      <c r="K30" t="s">
        <v>83</v>
      </c>
      <c r="L30" t="s">
        <v>83</v>
      </c>
      <c r="M30">
        <v>22.3</v>
      </c>
      <c r="P30">
        <v>170</v>
      </c>
      <c r="S30">
        <v>1</v>
      </c>
      <c r="AC30" t="s">
        <v>84</v>
      </c>
      <c r="AD30" t="s">
        <v>84</v>
      </c>
      <c r="AE30">
        <v>15</v>
      </c>
      <c r="AG30" t="s">
        <v>84</v>
      </c>
    </row>
    <row r="31" spans="1:35" x14ac:dyDescent="0.25">
      <c r="A31">
        <v>30620</v>
      </c>
      <c r="B31" t="s">
        <v>118</v>
      </c>
      <c r="C31" t="s">
        <v>81</v>
      </c>
      <c r="D31" t="s">
        <v>89</v>
      </c>
      <c r="G31">
        <v>7.1</v>
      </c>
      <c r="H31">
        <v>0.3</v>
      </c>
      <c r="I31">
        <v>6</v>
      </c>
      <c r="J31">
        <v>4</v>
      </c>
      <c r="K31" t="s">
        <v>83</v>
      </c>
      <c r="L31" t="s">
        <v>83</v>
      </c>
      <c r="M31">
        <v>22.1</v>
      </c>
      <c r="P31">
        <v>130</v>
      </c>
      <c r="S31">
        <v>1</v>
      </c>
      <c r="AC31" t="s">
        <v>84</v>
      </c>
      <c r="AD31" t="s">
        <v>84</v>
      </c>
      <c r="AE31" t="s">
        <v>85</v>
      </c>
      <c r="AG31" t="s">
        <v>84</v>
      </c>
    </row>
    <row r="32" spans="1:35" x14ac:dyDescent="0.25">
      <c r="A32">
        <v>170620</v>
      </c>
      <c r="B32" t="s">
        <v>119</v>
      </c>
      <c r="C32" t="s">
        <v>81</v>
      </c>
      <c r="D32" t="s">
        <v>91</v>
      </c>
      <c r="G32">
        <v>6.5</v>
      </c>
      <c r="H32">
        <v>0.47</v>
      </c>
      <c r="I32">
        <v>2.8</v>
      </c>
      <c r="J32">
        <v>57</v>
      </c>
      <c r="M32">
        <v>22</v>
      </c>
      <c r="AE32">
        <v>70</v>
      </c>
      <c r="AF32">
        <v>2</v>
      </c>
      <c r="AG32" t="s">
        <v>84</v>
      </c>
      <c r="AH32">
        <v>3</v>
      </c>
      <c r="AI32">
        <v>6</v>
      </c>
    </row>
    <row r="33" spans="1:35" x14ac:dyDescent="0.25">
      <c r="A33">
        <v>170620</v>
      </c>
      <c r="B33" t="s">
        <v>120</v>
      </c>
      <c r="C33" t="s">
        <v>81</v>
      </c>
      <c r="D33" t="s">
        <v>82</v>
      </c>
      <c r="G33">
        <v>7.1</v>
      </c>
      <c r="H33">
        <v>0.17</v>
      </c>
      <c r="I33">
        <v>6</v>
      </c>
      <c r="J33">
        <v>4</v>
      </c>
      <c r="K33" t="s">
        <v>83</v>
      </c>
      <c r="L33" t="s">
        <v>83</v>
      </c>
      <c r="M33">
        <v>22.8</v>
      </c>
      <c r="O33" t="s">
        <v>121</v>
      </c>
      <c r="Q33">
        <v>150</v>
      </c>
      <c r="R33">
        <v>6</v>
      </c>
      <c r="T33">
        <v>5.6</v>
      </c>
      <c r="U33">
        <v>7.2</v>
      </c>
      <c r="V33" t="s">
        <v>122</v>
      </c>
      <c r="W33">
        <v>9.9</v>
      </c>
      <c r="X33">
        <v>1.7</v>
      </c>
      <c r="Z33">
        <v>2.7</v>
      </c>
      <c r="AB33" t="s">
        <v>123</v>
      </c>
      <c r="AC33" t="s">
        <v>84</v>
      </c>
      <c r="AD33" t="s">
        <v>84</v>
      </c>
      <c r="AE33" t="s">
        <v>85</v>
      </c>
      <c r="AF33" t="s">
        <v>84</v>
      </c>
      <c r="AG33" t="s">
        <v>84</v>
      </c>
    </row>
    <row r="34" spans="1:35" x14ac:dyDescent="0.25">
      <c r="A34">
        <v>170620</v>
      </c>
      <c r="B34" t="s">
        <v>124</v>
      </c>
      <c r="C34" t="s">
        <v>81</v>
      </c>
      <c r="D34" t="s">
        <v>87</v>
      </c>
      <c r="G34">
        <v>7</v>
      </c>
      <c r="H34">
        <v>0.15</v>
      </c>
      <c r="I34">
        <v>5.9</v>
      </c>
      <c r="J34">
        <v>4</v>
      </c>
      <c r="K34" t="s">
        <v>83</v>
      </c>
      <c r="L34" t="s">
        <v>83</v>
      </c>
      <c r="M34">
        <v>22.6</v>
      </c>
      <c r="P34">
        <v>150</v>
      </c>
      <c r="S34">
        <v>1</v>
      </c>
      <c r="AC34" t="s">
        <v>84</v>
      </c>
      <c r="AD34" t="s">
        <v>84</v>
      </c>
      <c r="AE34">
        <v>2</v>
      </c>
      <c r="AG34" t="s">
        <v>84</v>
      </c>
    </row>
    <row r="35" spans="1:35" x14ac:dyDescent="0.25">
      <c r="A35">
        <v>170620</v>
      </c>
      <c r="B35" t="s">
        <v>125</v>
      </c>
      <c r="C35" t="s">
        <v>81</v>
      </c>
      <c r="D35" t="s">
        <v>89</v>
      </c>
      <c r="G35">
        <v>7</v>
      </c>
      <c r="H35">
        <v>0.16</v>
      </c>
      <c r="I35">
        <v>5.9</v>
      </c>
      <c r="J35">
        <v>4</v>
      </c>
      <c r="K35" t="s">
        <v>83</v>
      </c>
      <c r="L35" t="s">
        <v>83</v>
      </c>
      <c r="M35">
        <v>22.7</v>
      </c>
      <c r="P35">
        <v>140</v>
      </c>
      <c r="S35">
        <v>1</v>
      </c>
      <c r="AC35" t="s">
        <v>84</v>
      </c>
      <c r="AD35" t="s">
        <v>84</v>
      </c>
      <c r="AE35">
        <v>3</v>
      </c>
      <c r="AG35" t="s">
        <v>84</v>
      </c>
    </row>
    <row r="36" spans="1:35" x14ac:dyDescent="0.25">
      <c r="A36">
        <v>170620</v>
      </c>
      <c r="B36" t="s">
        <v>126</v>
      </c>
      <c r="C36" t="s">
        <v>81</v>
      </c>
      <c r="D36" t="s">
        <v>97</v>
      </c>
      <c r="N36">
        <v>88.8</v>
      </c>
    </row>
    <row r="37" spans="1:35" x14ac:dyDescent="0.25">
      <c r="A37">
        <v>170620</v>
      </c>
      <c r="B37" t="s">
        <v>127</v>
      </c>
      <c r="C37" t="s">
        <v>81</v>
      </c>
      <c r="D37" t="s">
        <v>99</v>
      </c>
      <c r="G37">
        <v>5.9</v>
      </c>
      <c r="M37">
        <v>22.1</v>
      </c>
    </row>
    <row r="38" spans="1:35" x14ac:dyDescent="0.25">
      <c r="A38">
        <v>290720</v>
      </c>
      <c r="B38" t="s">
        <v>128</v>
      </c>
      <c r="C38" t="s">
        <v>81</v>
      </c>
      <c r="D38" t="s">
        <v>82</v>
      </c>
      <c r="G38">
        <v>7.2</v>
      </c>
      <c r="H38">
        <v>0.2</v>
      </c>
      <c r="I38">
        <v>6.6</v>
      </c>
      <c r="J38">
        <v>4</v>
      </c>
      <c r="K38" t="s">
        <v>83</v>
      </c>
      <c r="L38" t="s">
        <v>83</v>
      </c>
      <c r="M38">
        <v>21.8</v>
      </c>
      <c r="P38">
        <v>130</v>
      </c>
      <c r="S38">
        <v>1</v>
      </c>
      <c r="AC38" t="s">
        <v>84</v>
      </c>
      <c r="AD38" t="s">
        <v>84</v>
      </c>
      <c r="AE38">
        <v>1</v>
      </c>
      <c r="AG38" t="s">
        <v>84</v>
      </c>
    </row>
    <row r="39" spans="1:35" x14ac:dyDescent="0.25">
      <c r="A39">
        <v>290720</v>
      </c>
      <c r="B39" t="s">
        <v>129</v>
      </c>
      <c r="C39" t="s">
        <v>81</v>
      </c>
      <c r="D39" t="s">
        <v>87</v>
      </c>
      <c r="G39">
        <v>7.3</v>
      </c>
      <c r="H39">
        <v>0.85</v>
      </c>
      <c r="I39">
        <v>6.5</v>
      </c>
      <c r="J39">
        <v>4</v>
      </c>
      <c r="K39" t="s">
        <v>83</v>
      </c>
      <c r="L39" t="s">
        <v>83</v>
      </c>
      <c r="M39">
        <v>22.1</v>
      </c>
      <c r="P39">
        <v>140</v>
      </c>
      <c r="S39">
        <v>1</v>
      </c>
      <c r="AC39" t="s">
        <v>84</v>
      </c>
      <c r="AD39" t="s">
        <v>84</v>
      </c>
      <c r="AE39">
        <v>5</v>
      </c>
      <c r="AG39" t="s">
        <v>84</v>
      </c>
    </row>
    <row r="40" spans="1:35" x14ac:dyDescent="0.25">
      <c r="A40">
        <v>290720</v>
      </c>
      <c r="B40" t="s">
        <v>130</v>
      </c>
      <c r="C40" t="s">
        <v>81</v>
      </c>
      <c r="D40" t="s">
        <v>89</v>
      </c>
      <c r="G40">
        <v>7.3</v>
      </c>
      <c r="H40">
        <v>0.28999999999999998</v>
      </c>
      <c r="I40">
        <v>6.6</v>
      </c>
      <c r="J40">
        <v>4</v>
      </c>
      <c r="K40" t="s">
        <v>83</v>
      </c>
      <c r="L40" t="s">
        <v>83</v>
      </c>
      <c r="M40">
        <v>21.9</v>
      </c>
      <c r="P40">
        <v>90</v>
      </c>
      <c r="S40">
        <v>1</v>
      </c>
      <c r="AC40" t="s">
        <v>84</v>
      </c>
      <c r="AD40" t="s">
        <v>84</v>
      </c>
      <c r="AE40">
        <v>4</v>
      </c>
      <c r="AG40" t="s">
        <v>84</v>
      </c>
    </row>
    <row r="41" spans="1:35" x14ac:dyDescent="0.25">
      <c r="A41">
        <v>260820</v>
      </c>
      <c r="B41" t="s">
        <v>131</v>
      </c>
      <c r="C41" t="s">
        <v>81</v>
      </c>
      <c r="D41" t="s">
        <v>82</v>
      </c>
      <c r="G41">
        <v>7.2</v>
      </c>
      <c r="H41">
        <v>0.14000000000000001</v>
      </c>
      <c r="I41">
        <v>6.8</v>
      </c>
      <c r="J41">
        <v>4</v>
      </c>
      <c r="K41" t="s">
        <v>83</v>
      </c>
      <c r="L41" t="s">
        <v>83</v>
      </c>
      <c r="M41">
        <v>20.7</v>
      </c>
      <c r="P41">
        <v>72</v>
      </c>
      <c r="S41">
        <v>1</v>
      </c>
      <c r="Y41" t="s">
        <v>122</v>
      </c>
      <c r="AA41" t="s">
        <v>132</v>
      </c>
      <c r="AC41" t="s">
        <v>84</v>
      </c>
      <c r="AD41" t="s">
        <v>84</v>
      </c>
      <c r="AE41">
        <v>10</v>
      </c>
      <c r="AG41" t="s">
        <v>84</v>
      </c>
    </row>
    <row r="42" spans="1:35" x14ac:dyDescent="0.25">
      <c r="A42">
        <v>260820</v>
      </c>
      <c r="B42" t="s">
        <v>133</v>
      </c>
      <c r="C42" t="s">
        <v>81</v>
      </c>
      <c r="D42" t="s">
        <v>87</v>
      </c>
      <c r="G42">
        <v>7.1</v>
      </c>
      <c r="H42">
        <v>0.16</v>
      </c>
      <c r="I42">
        <v>6.7</v>
      </c>
      <c r="J42">
        <v>3</v>
      </c>
      <c r="K42" t="s">
        <v>83</v>
      </c>
      <c r="L42" t="s">
        <v>83</v>
      </c>
      <c r="M42">
        <v>20.8</v>
      </c>
      <c r="P42">
        <v>85</v>
      </c>
      <c r="S42">
        <v>1</v>
      </c>
      <c r="AC42" t="s">
        <v>84</v>
      </c>
      <c r="AD42" t="s">
        <v>84</v>
      </c>
      <c r="AE42">
        <v>10</v>
      </c>
      <c r="AG42" t="s">
        <v>84</v>
      </c>
    </row>
    <row r="43" spans="1:35" x14ac:dyDescent="0.25">
      <c r="A43">
        <v>260820</v>
      </c>
      <c r="B43" t="s">
        <v>134</v>
      </c>
      <c r="C43" t="s">
        <v>81</v>
      </c>
      <c r="D43" t="s">
        <v>89</v>
      </c>
      <c r="G43">
        <v>7.2</v>
      </c>
      <c r="H43">
        <v>0.18</v>
      </c>
      <c r="I43">
        <v>6.8</v>
      </c>
      <c r="J43">
        <v>3</v>
      </c>
      <c r="K43" t="s">
        <v>83</v>
      </c>
      <c r="L43" t="s">
        <v>83</v>
      </c>
      <c r="M43">
        <v>21.2</v>
      </c>
      <c r="P43">
        <v>110</v>
      </c>
      <c r="S43">
        <v>1</v>
      </c>
      <c r="AC43" t="s">
        <v>84</v>
      </c>
      <c r="AD43" t="s">
        <v>84</v>
      </c>
      <c r="AE43">
        <v>4</v>
      </c>
      <c r="AG43" t="s">
        <v>84</v>
      </c>
    </row>
    <row r="44" spans="1:35" x14ac:dyDescent="0.25">
      <c r="A44">
        <v>90920</v>
      </c>
      <c r="B44" t="s">
        <v>135</v>
      </c>
      <c r="C44" t="s">
        <v>81</v>
      </c>
      <c r="D44" t="s">
        <v>91</v>
      </c>
      <c r="G44">
        <v>6.3</v>
      </c>
      <c r="H44">
        <v>0.44</v>
      </c>
      <c r="I44">
        <v>2.9</v>
      </c>
      <c r="J44">
        <v>50</v>
      </c>
      <c r="M44">
        <v>22</v>
      </c>
      <c r="AE44">
        <v>70</v>
      </c>
      <c r="AF44" t="s">
        <v>84</v>
      </c>
      <c r="AG44" t="s">
        <v>84</v>
      </c>
      <c r="AH44" t="s">
        <v>84</v>
      </c>
      <c r="AI44">
        <v>3</v>
      </c>
    </row>
    <row r="45" spans="1:35" x14ac:dyDescent="0.25">
      <c r="A45">
        <v>90920</v>
      </c>
      <c r="B45" t="s">
        <v>136</v>
      </c>
      <c r="C45" t="s">
        <v>81</v>
      </c>
      <c r="D45" t="s">
        <v>82</v>
      </c>
      <c r="G45">
        <v>7.3</v>
      </c>
      <c r="H45">
        <v>0.16</v>
      </c>
      <c r="I45">
        <v>7</v>
      </c>
      <c r="J45">
        <v>4</v>
      </c>
      <c r="K45" t="s">
        <v>83</v>
      </c>
      <c r="L45" t="s">
        <v>83</v>
      </c>
      <c r="M45">
        <v>22.1</v>
      </c>
      <c r="P45">
        <v>66</v>
      </c>
      <c r="S45">
        <v>1</v>
      </c>
      <c r="AC45" t="s">
        <v>84</v>
      </c>
      <c r="AD45" t="s">
        <v>84</v>
      </c>
      <c r="AE45">
        <v>5</v>
      </c>
      <c r="AG45" t="s">
        <v>84</v>
      </c>
    </row>
    <row r="46" spans="1:35" x14ac:dyDescent="0.25">
      <c r="A46">
        <v>90920</v>
      </c>
      <c r="B46" t="s">
        <v>137</v>
      </c>
      <c r="C46" t="s">
        <v>81</v>
      </c>
      <c r="D46" t="s">
        <v>87</v>
      </c>
      <c r="G46">
        <v>7.3</v>
      </c>
      <c r="H46">
        <v>0.22</v>
      </c>
      <c r="I46">
        <v>6.9</v>
      </c>
      <c r="J46">
        <v>4</v>
      </c>
      <c r="K46" t="s">
        <v>83</v>
      </c>
      <c r="L46" t="s">
        <v>83</v>
      </c>
      <c r="M46">
        <v>22.3</v>
      </c>
      <c r="P46">
        <v>68</v>
      </c>
      <c r="S46">
        <v>1</v>
      </c>
      <c r="AC46" t="s">
        <v>84</v>
      </c>
      <c r="AD46" t="s">
        <v>84</v>
      </c>
      <c r="AE46">
        <v>6</v>
      </c>
      <c r="AG46" t="s">
        <v>84</v>
      </c>
    </row>
    <row r="47" spans="1:35" x14ac:dyDescent="0.25">
      <c r="A47">
        <v>90920</v>
      </c>
      <c r="B47" t="s">
        <v>138</v>
      </c>
      <c r="C47" t="s">
        <v>81</v>
      </c>
      <c r="D47" t="s">
        <v>89</v>
      </c>
      <c r="G47">
        <v>7.2</v>
      </c>
      <c r="H47">
        <v>0.2</v>
      </c>
      <c r="I47">
        <v>6.9</v>
      </c>
      <c r="J47">
        <v>4</v>
      </c>
      <c r="K47" t="s">
        <v>83</v>
      </c>
      <c r="L47" t="s">
        <v>83</v>
      </c>
      <c r="M47">
        <v>22.4</v>
      </c>
      <c r="P47">
        <v>68</v>
      </c>
      <c r="S47">
        <v>1</v>
      </c>
      <c r="AC47" t="s">
        <v>84</v>
      </c>
      <c r="AD47" t="s">
        <v>84</v>
      </c>
      <c r="AE47">
        <v>6</v>
      </c>
      <c r="AG47" t="s">
        <v>84</v>
      </c>
    </row>
    <row r="48" spans="1:35" x14ac:dyDescent="0.25">
      <c r="A48">
        <v>90920</v>
      </c>
      <c r="B48" t="s">
        <v>139</v>
      </c>
      <c r="C48" t="s">
        <v>81</v>
      </c>
      <c r="D48" t="s">
        <v>97</v>
      </c>
      <c r="N48">
        <v>89.8</v>
      </c>
    </row>
    <row r="49" spans="1:35" x14ac:dyDescent="0.25">
      <c r="A49">
        <v>90920</v>
      </c>
      <c r="B49" t="s">
        <v>140</v>
      </c>
      <c r="C49" t="s">
        <v>81</v>
      </c>
      <c r="D49" t="s">
        <v>99</v>
      </c>
      <c r="G49">
        <v>6.3</v>
      </c>
      <c r="M49">
        <v>22.2</v>
      </c>
    </row>
    <row r="50" spans="1:35" x14ac:dyDescent="0.25">
      <c r="A50">
        <v>230920</v>
      </c>
      <c r="B50" t="s">
        <v>141</v>
      </c>
      <c r="C50" t="s">
        <v>81</v>
      </c>
      <c r="D50" t="s">
        <v>82</v>
      </c>
      <c r="G50">
        <v>7.4</v>
      </c>
      <c r="H50">
        <v>0.16</v>
      </c>
      <c r="I50">
        <v>7.1</v>
      </c>
      <c r="J50">
        <v>4</v>
      </c>
      <c r="K50" t="s">
        <v>83</v>
      </c>
      <c r="L50" t="s">
        <v>83</v>
      </c>
      <c r="M50">
        <v>22.9</v>
      </c>
      <c r="P50">
        <v>64</v>
      </c>
      <c r="S50">
        <v>1</v>
      </c>
      <c r="AC50" t="s">
        <v>84</v>
      </c>
      <c r="AD50" t="s">
        <v>84</v>
      </c>
      <c r="AE50">
        <v>2</v>
      </c>
      <c r="AG50" t="s">
        <v>84</v>
      </c>
    </row>
    <row r="51" spans="1:35" x14ac:dyDescent="0.25">
      <c r="A51">
        <v>230920</v>
      </c>
      <c r="B51" t="s">
        <v>142</v>
      </c>
      <c r="C51" t="s">
        <v>81</v>
      </c>
      <c r="D51" t="s">
        <v>87</v>
      </c>
      <c r="G51">
        <v>7.3</v>
      </c>
      <c r="H51">
        <v>0.32</v>
      </c>
      <c r="I51">
        <v>7</v>
      </c>
      <c r="J51">
        <v>3</v>
      </c>
      <c r="K51" t="s">
        <v>83</v>
      </c>
      <c r="L51" t="s">
        <v>83</v>
      </c>
      <c r="M51">
        <v>22.5</v>
      </c>
      <c r="P51">
        <v>74</v>
      </c>
      <c r="S51">
        <v>1</v>
      </c>
      <c r="AC51" t="s">
        <v>84</v>
      </c>
      <c r="AD51" t="s">
        <v>84</v>
      </c>
      <c r="AE51">
        <v>4</v>
      </c>
      <c r="AG51" t="s">
        <v>84</v>
      </c>
    </row>
    <row r="52" spans="1:35" x14ac:dyDescent="0.25">
      <c r="A52">
        <v>230920</v>
      </c>
      <c r="B52" t="s">
        <v>143</v>
      </c>
      <c r="C52" t="s">
        <v>81</v>
      </c>
      <c r="D52" t="s">
        <v>89</v>
      </c>
      <c r="G52">
        <v>7.3</v>
      </c>
      <c r="H52">
        <v>0.19</v>
      </c>
      <c r="I52">
        <v>7</v>
      </c>
      <c r="J52">
        <v>3</v>
      </c>
      <c r="K52" t="s">
        <v>83</v>
      </c>
      <c r="L52" t="s">
        <v>83</v>
      </c>
      <c r="M52">
        <v>21.5</v>
      </c>
      <c r="P52">
        <v>61</v>
      </c>
      <c r="S52">
        <v>1</v>
      </c>
      <c r="AC52" t="s">
        <v>84</v>
      </c>
      <c r="AD52" t="s">
        <v>84</v>
      </c>
      <c r="AE52">
        <v>2</v>
      </c>
      <c r="AG52" t="s">
        <v>84</v>
      </c>
    </row>
    <row r="53" spans="1:35" x14ac:dyDescent="0.25">
      <c r="A53">
        <v>71020</v>
      </c>
      <c r="B53" t="s">
        <v>144</v>
      </c>
      <c r="C53" t="s">
        <v>81</v>
      </c>
      <c r="D53" t="s">
        <v>91</v>
      </c>
      <c r="G53">
        <v>6.6</v>
      </c>
      <c r="H53">
        <v>0.4</v>
      </c>
      <c r="I53">
        <v>2.9</v>
      </c>
      <c r="J53">
        <v>45</v>
      </c>
      <c r="M53">
        <v>22.3</v>
      </c>
      <c r="AE53">
        <v>120</v>
      </c>
      <c r="AF53" t="s">
        <v>84</v>
      </c>
      <c r="AG53">
        <v>4</v>
      </c>
      <c r="AH53">
        <v>20</v>
      </c>
      <c r="AI53">
        <v>30</v>
      </c>
    </row>
    <row r="54" spans="1:35" x14ac:dyDescent="0.25">
      <c r="A54">
        <v>71020</v>
      </c>
      <c r="B54" t="s">
        <v>145</v>
      </c>
      <c r="C54" t="s">
        <v>81</v>
      </c>
      <c r="D54" t="s">
        <v>82</v>
      </c>
      <c r="G54">
        <v>8.4</v>
      </c>
      <c r="H54">
        <v>0.15</v>
      </c>
      <c r="I54">
        <v>7</v>
      </c>
      <c r="J54">
        <v>4</v>
      </c>
      <c r="K54" t="s">
        <v>83</v>
      </c>
      <c r="L54" t="s">
        <v>83</v>
      </c>
      <c r="M54">
        <v>22.7</v>
      </c>
      <c r="P54">
        <v>56</v>
      </c>
      <c r="S54">
        <v>1</v>
      </c>
      <c r="AC54" t="s">
        <v>84</v>
      </c>
      <c r="AD54" t="s">
        <v>84</v>
      </c>
      <c r="AE54">
        <v>1</v>
      </c>
      <c r="AG54" t="s">
        <v>84</v>
      </c>
    </row>
    <row r="55" spans="1:35" x14ac:dyDescent="0.25">
      <c r="A55">
        <v>71020</v>
      </c>
      <c r="B55" t="s">
        <v>146</v>
      </c>
      <c r="C55" t="s">
        <v>81</v>
      </c>
      <c r="D55" t="s">
        <v>87</v>
      </c>
      <c r="G55">
        <v>8.1</v>
      </c>
      <c r="H55">
        <v>0.19</v>
      </c>
      <c r="I55">
        <v>7</v>
      </c>
      <c r="J55">
        <v>4</v>
      </c>
      <c r="K55" t="s">
        <v>83</v>
      </c>
      <c r="L55" t="s">
        <v>83</v>
      </c>
      <c r="M55">
        <v>23.1</v>
      </c>
      <c r="P55">
        <v>55</v>
      </c>
      <c r="S55">
        <v>1</v>
      </c>
      <c r="AC55" t="s">
        <v>84</v>
      </c>
      <c r="AD55" t="s">
        <v>84</v>
      </c>
      <c r="AE55">
        <v>3</v>
      </c>
      <c r="AG55" t="s">
        <v>84</v>
      </c>
    </row>
    <row r="56" spans="1:35" x14ac:dyDescent="0.25">
      <c r="A56">
        <v>71020</v>
      </c>
      <c r="B56" t="s">
        <v>147</v>
      </c>
      <c r="C56" t="s">
        <v>81</v>
      </c>
      <c r="D56" t="s">
        <v>89</v>
      </c>
      <c r="G56">
        <v>8.1999999999999993</v>
      </c>
      <c r="H56">
        <v>0.19</v>
      </c>
      <c r="I56">
        <v>7</v>
      </c>
      <c r="J56">
        <v>4</v>
      </c>
      <c r="K56" t="s">
        <v>83</v>
      </c>
      <c r="L56" t="s">
        <v>83</v>
      </c>
      <c r="M56">
        <v>22.7</v>
      </c>
      <c r="P56">
        <v>56</v>
      </c>
      <c r="S56">
        <v>1</v>
      </c>
      <c r="AC56" t="s">
        <v>84</v>
      </c>
      <c r="AD56" t="s">
        <v>84</v>
      </c>
      <c r="AE56">
        <v>4</v>
      </c>
      <c r="AG56" t="s">
        <v>84</v>
      </c>
    </row>
    <row r="57" spans="1:35" x14ac:dyDescent="0.25">
      <c r="A57">
        <v>171120</v>
      </c>
      <c r="B57" t="s">
        <v>148</v>
      </c>
      <c r="C57" t="s">
        <v>81</v>
      </c>
      <c r="D57" t="s">
        <v>82</v>
      </c>
      <c r="G57">
        <v>8.1</v>
      </c>
      <c r="H57">
        <v>0.17</v>
      </c>
      <c r="I57">
        <v>6.8</v>
      </c>
      <c r="J57">
        <v>5</v>
      </c>
      <c r="K57" t="s">
        <v>83</v>
      </c>
      <c r="L57" t="s">
        <v>83</v>
      </c>
      <c r="M57">
        <v>23.3</v>
      </c>
      <c r="P57">
        <v>180</v>
      </c>
      <c r="S57">
        <v>1</v>
      </c>
      <c r="AC57" t="s">
        <v>84</v>
      </c>
      <c r="AD57" t="s">
        <v>84</v>
      </c>
      <c r="AE57" t="s">
        <v>85</v>
      </c>
      <c r="AG57" t="s">
        <v>84</v>
      </c>
    </row>
    <row r="58" spans="1:35" x14ac:dyDescent="0.25">
      <c r="A58">
        <v>171120</v>
      </c>
      <c r="B58" t="s">
        <v>149</v>
      </c>
      <c r="C58" t="s">
        <v>81</v>
      </c>
      <c r="D58" t="s">
        <v>87</v>
      </c>
      <c r="G58">
        <v>7.9</v>
      </c>
      <c r="H58">
        <v>0.23</v>
      </c>
      <c r="I58">
        <v>6.7</v>
      </c>
      <c r="J58">
        <v>5</v>
      </c>
      <c r="K58" t="s">
        <v>83</v>
      </c>
      <c r="L58" t="s">
        <v>83</v>
      </c>
      <c r="M58">
        <v>23.1</v>
      </c>
      <c r="P58">
        <v>330</v>
      </c>
      <c r="S58">
        <v>1</v>
      </c>
      <c r="AC58" t="s">
        <v>84</v>
      </c>
      <c r="AD58" t="s">
        <v>84</v>
      </c>
      <c r="AE58">
        <v>1</v>
      </c>
      <c r="AG58" t="s">
        <v>84</v>
      </c>
    </row>
    <row r="59" spans="1:35" x14ac:dyDescent="0.25">
      <c r="A59">
        <v>171120</v>
      </c>
      <c r="B59" t="s">
        <v>150</v>
      </c>
      <c r="C59" t="s">
        <v>81</v>
      </c>
      <c r="D59" t="s">
        <v>89</v>
      </c>
      <c r="G59">
        <v>7.9</v>
      </c>
      <c r="H59">
        <v>0.15</v>
      </c>
      <c r="I59">
        <v>6.8</v>
      </c>
      <c r="J59">
        <v>5</v>
      </c>
      <c r="K59" t="s">
        <v>83</v>
      </c>
      <c r="L59" t="s">
        <v>83</v>
      </c>
      <c r="M59">
        <v>22.9</v>
      </c>
      <c r="P59">
        <v>130</v>
      </c>
      <c r="S59">
        <v>1</v>
      </c>
      <c r="AC59" t="s">
        <v>84</v>
      </c>
      <c r="AD59" t="s">
        <v>84</v>
      </c>
      <c r="AE59">
        <v>3</v>
      </c>
      <c r="AG59" t="s">
        <v>84</v>
      </c>
    </row>
    <row r="60" spans="1:35" x14ac:dyDescent="0.25">
      <c r="A60">
        <v>161220</v>
      </c>
      <c r="B60" t="s">
        <v>151</v>
      </c>
      <c r="C60" t="s">
        <v>81</v>
      </c>
      <c r="D60" t="s">
        <v>91</v>
      </c>
      <c r="G60">
        <v>6.6</v>
      </c>
      <c r="H60">
        <v>0.53</v>
      </c>
      <c r="I60">
        <v>2.8</v>
      </c>
      <c r="J60">
        <v>65</v>
      </c>
      <c r="M60">
        <v>22.1</v>
      </c>
      <c r="AE60">
        <v>50</v>
      </c>
      <c r="AF60" t="s">
        <v>84</v>
      </c>
      <c r="AG60">
        <v>1</v>
      </c>
      <c r="AH60">
        <v>3</v>
      </c>
      <c r="AI60">
        <v>3</v>
      </c>
    </row>
    <row r="61" spans="1:35" x14ac:dyDescent="0.25">
      <c r="A61">
        <v>161220</v>
      </c>
      <c r="B61" t="s">
        <v>152</v>
      </c>
      <c r="C61" t="s">
        <v>81</v>
      </c>
      <c r="D61" t="s">
        <v>82</v>
      </c>
      <c r="G61">
        <v>7.6</v>
      </c>
      <c r="H61">
        <v>0.2</v>
      </c>
      <c r="I61">
        <v>6.5</v>
      </c>
      <c r="J61">
        <v>4</v>
      </c>
      <c r="K61" t="s">
        <v>83</v>
      </c>
      <c r="L61" t="s">
        <v>83</v>
      </c>
      <c r="M61">
        <v>23</v>
      </c>
      <c r="P61">
        <v>99</v>
      </c>
      <c r="S61">
        <v>1</v>
      </c>
      <c r="AC61" t="s">
        <v>84</v>
      </c>
      <c r="AD61" t="s">
        <v>84</v>
      </c>
      <c r="AE61" t="s">
        <v>85</v>
      </c>
      <c r="AG61" t="s">
        <v>84</v>
      </c>
    </row>
    <row r="62" spans="1:35" x14ac:dyDescent="0.25">
      <c r="A62">
        <v>161220</v>
      </c>
      <c r="B62" t="s">
        <v>153</v>
      </c>
      <c r="C62" t="s">
        <v>81</v>
      </c>
      <c r="D62" t="s">
        <v>87</v>
      </c>
      <c r="G62">
        <v>7.5</v>
      </c>
      <c r="H62">
        <v>0.24</v>
      </c>
      <c r="I62">
        <v>6.5</v>
      </c>
      <c r="J62">
        <v>4</v>
      </c>
      <c r="K62" t="s">
        <v>83</v>
      </c>
      <c r="L62" t="s">
        <v>83</v>
      </c>
      <c r="M62">
        <v>22.9</v>
      </c>
      <c r="P62">
        <v>98</v>
      </c>
      <c r="S62">
        <v>1</v>
      </c>
      <c r="AC62" t="s">
        <v>84</v>
      </c>
      <c r="AD62" t="s">
        <v>84</v>
      </c>
      <c r="AE62" t="s">
        <v>85</v>
      </c>
      <c r="AG62" t="s">
        <v>84</v>
      </c>
    </row>
    <row r="63" spans="1:35" x14ac:dyDescent="0.25">
      <c r="A63">
        <v>161220</v>
      </c>
      <c r="B63" t="s">
        <v>154</v>
      </c>
      <c r="C63" t="s">
        <v>81</v>
      </c>
      <c r="D63" t="s">
        <v>89</v>
      </c>
      <c r="G63">
        <v>7.3</v>
      </c>
      <c r="H63">
        <v>0.19</v>
      </c>
      <c r="I63">
        <v>6.5</v>
      </c>
      <c r="J63">
        <v>4</v>
      </c>
      <c r="K63" t="s">
        <v>83</v>
      </c>
      <c r="L63" t="s">
        <v>83</v>
      </c>
      <c r="M63">
        <v>22.8</v>
      </c>
      <c r="P63">
        <v>93</v>
      </c>
      <c r="S63">
        <v>1</v>
      </c>
      <c r="AC63" t="s">
        <v>84</v>
      </c>
      <c r="AD63" t="s">
        <v>84</v>
      </c>
      <c r="AE63" t="s">
        <v>85</v>
      </c>
      <c r="AG63" t="s">
        <v>84</v>
      </c>
    </row>
    <row r="64" spans="1:35" x14ac:dyDescent="0.25">
      <c r="A64">
        <v>161220</v>
      </c>
      <c r="B64" t="s">
        <v>155</v>
      </c>
      <c r="C64" t="s">
        <v>81</v>
      </c>
      <c r="D64" t="s">
        <v>97</v>
      </c>
      <c r="N64">
        <v>86.2</v>
      </c>
    </row>
    <row r="65" spans="1:13" x14ac:dyDescent="0.25">
      <c r="A65">
        <v>161220</v>
      </c>
      <c r="B65" t="s">
        <v>156</v>
      </c>
      <c r="C65" t="s">
        <v>81</v>
      </c>
      <c r="D65" t="s">
        <v>99</v>
      </c>
      <c r="G65">
        <v>6.1</v>
      </c>
      <c r="M65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5"/>
  <sheetViews>
    <sheetView tabSelected="1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0.5703125" style="3" bestFit="1" customWidth="1"/>
    <col min="2" max="2" width="13.7109375" style="3" bestFit="1" customWidth="1"/>
    <col min="3" max="3" width="10.7109375" style="3" bestFit="1" customWidth="1"/>
    <col min="4" max="4" width="16.28515625" style="3" bestFit="1" customWidth="1"/>
    <col min="5" max="5" width="15.42578125" style="3" customWidth="1"/>
    <col min="6" max="6" width="9.140625" style="3" bestFit="1" customWidth="1"/>
    <col min="7" max="7" width="9.85546875" style="3" bestFit="1" customWidth="1"/>
    <col min="8" max="8" width="13.140625" style="3" bestFit="1" customWidth="1"/>
    <col min="9" max="9" width="8.7109375" style="3" bestFit="1" customWidth="1"/>
    <col min="10" max="10" width="16.28515625" style="3" bestFit="1" customWidth="1"/>
    <col min="11" max="11" width="17.42578125" style="3" bestFit="1" customWidth="1"/>
    <col min="12" max="12" width="18.7109375" style="3" bestFit="1" customWidth="1"/>
    <col min="13" max="13" width="10.140625" style="3" bestFit="1" customWidth="1"/>
    <col min="14" max="15" width="10.85546875" style="3" bestFit="1" customWidth="1"/>
    <col min="16" max="16" width="9.5703125" style="3" bestFit="1" customWidth="1"/>
    <col min="17" max="17" width="10.7109375" style="3" bestFit="1" customWidth="1"/>
    <col min="18" max="18" width="10.28515625" style="3" bestFit="1" customWidth="1"/>
    <col min="19" max="19" width="8.5703125" style="3" bestFit="1" customWidth="1"/>
    <col min="20" max="20" width="10.85546875" style="3" bestFit="1" customWidth="1"/>
    <col min="21" max="21" width="11" style="3" bestFit="1" customWidth="1"/>
    <col min="22" max="22" width="13.5703125" style="3" bestFit="1" customWidth="1"/>
    <col min="23" max="23" width="18.28515625" style="3" bestFit="1" customWidth="1"/>
    <col min="24" max="24" width="17.140625" style="3" bestFit="1" customWidth="1"/>
    <col min="25" max="25" width="12.140625" style="3" bestFit="1" customWidth="1"/>
    <col min="26" max="26" width="14.42578125" style="3" bestFit="1" customWidth="1"/>
    <col min="27" max="27" width="18.5703125" style="3" bestFit="1" customWidth="1"/>
    <col min="28" max="28" width="17.42578125" style="3" bestFit="1" customWidth="1"/>
    <col min="29" max="29" width="18.140625" style="3" bestFit="1" customWidth="1"/>
    <col min="30" max="30" width="16.5703125" style="3" bestFit="1" customWidth="1"/>
    <col min="31" max="31" width="8.5703125" style="3" bestFit="1" customWidth="1"/>
    <col min="32" max="32" width="10.85546875" style="3" bestFit="1" customWidth="1"/>
    <col min="33" max="33" width="11" style="3" bestFit="1" customWidth="1"/>
    <col min="34" max="34" width="13.140625" style="3" bestFit="1" customWidth="1"/>
    <col min="35" max="35" width="11.42578125" style="3"/>
    <col min="36" max="36" width="18.28515625" style="3" bestFit="1" customWidth="1"/>
    <col min="37" max="37" width="19.140625" style="3" bestFit="1" customWidth="1"/>
    <col min="38" max="38" width="14" style="3" bestFit="1" customWidth="1"/>
    <col min="39" max="39" width="17.140625" style="3" bestFit="1" customWidth="1"/>
    <col min="40" max="40" width="14.7109375" style="3" bestFit="1" customWidth="1"/>
    <col min="41" max="41" width="13.140625" style="3" bestFit="1" customWidth="1"/>
    <col min="42" max="42" width="12.140625" style="3" bestFit="1" customWidth="1"/>
    <col min="43" max="43" width="10.85546875" style="3" bestFit="1" customWidth="1"/>
    <col min="44" max="44" width="11.28515625" style="3" bestFit="1" customWidth="1"/>
    <col min="45" max="45" width="14.42578125" style="3" bestFit="1" customWidth="1"/>
    <col min="46" max="46" width="18.5703125" style="3" bestFit="1" customWidth="1"/>
    <col min="47" max="47" width="17.42578125" style="3" bestFit="1" customWidth="1"/>
    <col min="48" max="48" width="18.140625" style="3" bestFit="1" customWidth="1"/>
    <col min="49" max="49" width="16.5703125" style="3" bestFit="1" customWidth="1"/>
    <col min="50" max="50" width="18.5703125" style="3" bestFit="1" customWidth="1"/>
    <col min="51" max="51" width="19.140625" style="3" bestFit="1" customWidth="1"/>
    <col min="52" max="16384" width="11.42578125" style="3"/>
  </cols>
  <sheetData>
    <row r="1" spans="1:30" s="5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5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19</v>
      </c>
      <c r="R1" s="5" t="s">
        <v>20</v>
      </c>
      <c r="S1" s="5" t="s">
        <v>21</v>
      </c>
      <c r="T1" s="5" t="s">
        <v>22</v>
      </c>
      <c r="U1" s="5" t="s">
        <v>23</v>
      </c>
      <c r="V1" s="5" t="s">
        <v>24</v>
      </c>
      <c r="W1" s="5" t="s">
        <v>25</v>
      </c>
      <c r="X1" s="5" t="s">
        <v>26</v>
      </c>
      <c r="Y1" s="5" t="s">
        <v>27</v>
      </c>
      <c r="Z1" s="5" t="s">
        <v>28</v>
      </c>
      <c r="AA1" s="5" t="s">
        <v>29</v>
      </c>
      <c r="AB1" s="5" t="s">
        <v>30</v>
      </c>
      <c r="AC1" s="5" t="s">
        <v>31</v>
      </c>
      <c r="AD1" s="5" t="s">
        <v>32</v>
      </c>
    </row>
    <row r="2" spans="1:30" s="5" customFormat="1" x14ac:dyDescent="0.25">
      <c r="F2" s="5" t="s">
        <v>35</v>
      </c>
      <c r="G2" s="5" t="s">
        <v>36</v>
      </c>
      <c r="H2" s="5" t="s">
        <v>37</v>
      </c>
      <c r="I2" s="5" t="s">
        <v>38</v>
      </c>
      <c r="J2" s="5" t="s">
        <v>39</v>
      </c>
      <c r="K2" s="5" t="s">
        <v>40</v>
      </c>
      <c r="L2" s="5" t="s">
        <v>41</v>
      </c>
      <c r="M2" s="5" t="s">
        <v>43</v>
      </c>
      <c r="N2" s="5" t="s">
        <v>44</v>
      </c>
      <c r="O2" s="5" t="s">
        <v>44</v>
      </c>
      <c r="P2" s="5" t="s">
        <v>45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  <c r="AA2" s="5" t="s">
        <v>57</v>
      </c>
      <c r="AB2" s="5" t="s">
        <v>58</v>
      </c>
      <c r="AC2" s="5" t="s">
        <v>59</v>
      </c>
      <c r="AD2" s="5" t="s">
        <v>60</v>
      </c>
    </row>
    <row r="3" spans="1:30" s="5" customFormat="1" x14ac:dyDescent="0.25">
      <c r="F3" s="5" t="s">
        <v>35</v>
      </c>
      <c r="G3" s="5" t="s">
        <v>63</v>
      </c>
      <c r="H3" s="5" t="s">
        <v>64</v>
      </c>
      <c r="I3" s="5" t="s">
        <v>65</v>
      </c>
      <c r="L3" s="5" t="s">
        <v>66</v>
      </c>
      <c r="M3" s="5" t="s">
        <v>68</v>
      </c>
      <c r="N3" s="5" t="s">
        <v>69</v>
      </c>
      <c r="O3" s="5" t="s">
        <v>69</v>
      </c>
      <c r="P3" s="5" t="s">
        <v>70</v>
      </c>
      <c r="Q3" s="5" t="s">
        <v>72</v>
      </c>
      <c r="R3" s="5" t="s">
        <v>73</v>
      </c>
      <c r="S3" s="5" t="s">
        <v>74</v>
      </c>
      <c r="T3" s="5" t="s">
        <v>74</v>
      </c>
      <c r="U3" s="5" t="s">
        <v>74</v>
      </c>
      <c r="V3" s="5" t="s">
        <v>75</v>
      </c>
      <c r="W3" s="5" t="s">
        <v>76</v>
      </c>
      <c r="X3" s="5" t="s">
        <v>77</v>
      </c>
      <c r="Y3" s="5" t="s">
        <v>77</v>
      </c>
      <c r="Z3" s="5" t="s">
        <v>78</v>
      </c>
      <c r="AA3" s="5" t="s">
        <v>78</v>
      </c>
      <c r="AB3" s="5" t="s">
        <v>79</v>
      </c>
      <c r="AC3" s="5" t="s">
        <v>78</v>
      </c>
      <c r="AD3" s="5" t="s">
        <v>78</v>
      </c>
    </row>
    <row r="4" spans="1:30" x14ac:dyDescent="0.25">
      <c r="A4" s="3">
        <v>130120</v>
      </c>
      <c r="B4" s="3" t="s">
        <v>88</v>
      </c>
      <c r="C4" s="3" t="s">
        <v>81</v>
      </c>
      <c r="D4" s="3" t="s">
        <v>89</v>
      </c>
      <c r="F4" s="3">
        <v>7.2</v>
      </c>
      <c r="G4" s="3">
        <v>0.17</v>
      </c>
      <c r="H4" s="3">
        <v>6.8</v>
      </c>
      <c r="I4" s="3">
        <v>6</v>
      </c>
      <c r="J4" s="3" t="s">
        <v>83</v>
      </c>
      <c r="K4" s="3" t="s">
        <v>83</v>
      </c>
      <c r="L4" s="3">
        <v>22.2</v>
      </c>
      <c r="N4" s="3">
        <v>100</v>
      </c>
      <c r="Z4" s="3">
        <v>0</v>
      </c>
      <c r="AA4" s="3">
        <v>0</v>
      </c>
      <c r="AB4" s="3">
        <v>0</v>
      </c>
      <c r="AD4" s="3">
        <v>0</v>
      </c>
    </row>
    <row r="5" spans="1:30" x14ac:dyDescent="0.25">
      <c r="A5" s="3">
        <v>120220</v>
      </c>
      <c r="B5" s="3" t="s">
        <v>94</v>
      </c>
      <c r="C5" s="3" t="s">
        <v>81</v>
      </c>
      <c r="D5" s="3" t="s">
        <v>89</v>
      </c>
      <c r="F5" s="3">
        <v>6.8</v>
      </c>
      <c r="G5" s="3">
        <v>0.13</v>
      </c>
      <c r="H5" s="3">
        <v>6.5</v>
      </c>
      <c r="I5" s="3" t="s">
        <v>95</v>
      </c>
      <c r="J5" s="3" t="s">
        <v>83</v>
      </c>
      <c r="K5" s="3" t="s">
        <v>83</v>
      </c>
      <c r="L5" s="3">
        <v>22.2</v>
      </c>
      <c r="N5" s="3">
        <v>120</v>
      </c>
      <c r="Z5" s="3">
        <v>0</v>
      </c>
      <c r="AA5" s="3">
        <v>0</v>
      </c>
      <c r="AB5" s="3">
        <v>0</v>
      </c>
      <c r="AD5" s="3">
        <v>0</v>
      </c>
    </row>
    <row r="6" spans="1:30" x14ac:dyDescent="0.25">
      <c r="A6" s="3">
        <v>110320</v>
      </c>
      <c r="B6" s="3" t="s">
        <v>103</v>
      </c>
      <c r="C6" s="3" t="s">
        <v>81</v>
      </c>
      <c r="D6" s="3" t="s">
        <v>89</v>
      </c>
      <c r="F6" s="3">
        <v>7.1</v>
      </c>
      <c r="G6" s="3">
        <v>0.17</v>
      </c>
      <c r="H6" s="3">
        <v>7</v>
      </c>
      <c r="I6" s="3">
        <v>5</v>
      </c>
      <c r="J6" s="3" t="s">
        <v>83</v>
      </c>
      <c r="K6" s="3" t="s">
        <v>83</v>
      </c>
      <c r="L6" s="3">
        <v>22.2</v>
      </c>
      <c r="N6" s="3">
        <v>85</v>
      </c>
      <c r="Z6" s="3">
        <v>0</v>
      </c>
      <c r="AA6" s="3">
        <v>0</v>
      </c>
      <c r="AB6" s="3">
        <v>2</v>
      </c>
      <c r="AD6" s="3">
        <v>0</v>
      </c>
    </row>
    <row r="7" spans="1:30" x14ac:dyDescent="0.25">
      <c r="A7" s="3">
        <v>300320</v>
      </c>
      <c r="B7" s="3" t="s">
        <v>106</v>
      </c>
      <c r="C7" s="3" t="s">
        <v>81</v>
      </c>
      <c r="D7" s="3" t="s">
        <v>89</v>
      </c>
      <c r="F7" s="3">
        <v>7.3</v>
      </c>
      <c r="G7" s="3">
        <v>0.18</v>
      </c>
      <c r="H7" s="3">
        <v>6.6</v>
      </c>
      <c r="I7" s="3">
        <v>5</v>
      </c>
      <c r="J7" s="3" t="s">
        <v>83</v>
      </c>
      <c r="K7" s="3" t="s">
        <v>83</v>
      </c>
      <c r="L7" s="3">
        <v>21.7</v>
      </c>
      <c r="N7" s="3">
        <v>80</v>
      </c>
      <c r="Z7" s="3">
        <v>0</v>
      </c>
      <c r="AA7" s="3">
        <v>0</v>
      </c>
      <c r="AB7" s="3">
        <v>0</v>
      </c>
      <c r="AD7" s="3">
        <v>0</v>
      </c>
    </row>
    <row r="8" spans="1:30" x14ac:dyDescent="0.25">
      <c r="A8" s="3">
        <v>220420</v>
      </c>
      <c r="B8" s="3" t="s">
        <v>110</v>
      </c>
      <c r="C8" s="3" t="s">
        <v>81</v>
      </c>
      <c r="D8" s="3" t="s">
        <v>89</v>
      </c>
      <c r="F8" s="3">
        <v>7.3</v>
      </c>
      <c r="G8" s="3">
        <v>0.2</v>
      </c>
      <c r="H8" s="3">
        <v>6.1</v>
      </c>
      <c r="I8" s="3">
        <v>5</v>
      </c>
      <c r="J8" s="3" t="s">
        <v>83</v>
      </c>
      <c r="K8" s="3" t="s">
        <v>83</v>
      </c>
      <c r="L8" s="3">
        <v>23</v>
      </c>
      <c r="N8" s="3">
        <v>96</v>
      </c>
      <c r="Z8" s="3">
        <v>0</v>
      </c>
      <c r="AA8" s="3">
        <v>0</v>
      </c>
      <c r="AB8" s="3">
        <v>3</v>
      </c>
      <c r="AD8" s="3">
        <v>0</v>
      </c>
    </row>
    <row r="9" spans="1:30" x14ac:dyDescent="0.25">
      <c r="A9" s="3">
        <v>60520</v>
      </c>
      <c r="B9" s="3" t="s">
        <v>115</v>
      </c>
      <c r="C9" s="3" t="s">
        <v>81</v>
      </c>
      <c r="D9" s="3" t="s">
        <v>89</v>
      </c>
      <c r="F9" s="3">
        <v>7.5</v>
      </c>
      <c r="G9" s="3">
        <v>0.15</v>
      </c>
      <c r="H9" s="3">
        <v>6.3</v>
      </c>
      <c r="I9" s="3">
        <v>5</v>
      </c>
      <c r="J9" s="3" t="s">
        <v>83</v>
      </c>
      <c r="K9" s="3" t="s">
        <v>83</v>
      </c>
      <c r="L9" s="3">
        <v>21.9</v>
      </c>
      <c r="N9" s="3">
        <v>100</v>
      </c>
      <c r="Z9" s="3">
        <v>0</v>
      </c>
      <c r="AA9" s="3">
        <v>0</v>
      </c>
      <c r="AB9" s="3">
        <v>0</v>
      </c>
      <c r="AD9" s="3">
        <v>0</v>
      </c>
    </row>
    <row r="10" spans="1:30" x14ac:dyDescent="0.25">
      <c r="A10" s="3">
        <v>30620</v>
      </c>
      <c r="B10" s="3" t="s">
        <v>118</v>
      </c>
      <c r="C10" s="3" t="s">
        <v>81</v>
      </c>
      <c r="D10" s="3" t="s">
        <v>89</v>
      </c>
      <c r="F10" s="3">
        <v>7.1</v>
      </c>
      <c r="G10" s="3">
        <v>0.3</v>
      </c>
      <c r="H10" s="3">
        <v>6</v>
      </c>
      <c r="I10" s="3">
        <v>4</v>
      </c>
      <c r="J10" s="3" t="s">
        <v>83</v>
      </c>
      <c r="K10" s="3" t="s">
        <v>83</v>
      </c>
      <c r="L10" s="3">
        <v>22.1</v>
      </c>
      <c r="N10" s="3">
        <v>130</v>
      </c>
      <c r="Z10" s="3">
        <v>0</v>
      </c>
      <c r="AA10" s="3">
        <v>0</v>
      </c>
      <c r="AB10" s="3">
        <v>0</v>
      </c>
      <c r="AD10" s="3">
        <v>0</v>
      </c>
    </row>
    <row r="11" spans="1:30" x14ac:dyDescent="0.25">
      <c r="A11" s="3">
        <v>170620</v>
      </c>
      <c r="B11" s="3" t="s">
        <v>125</v>
      </c>
      <c r="C11" s="3" t="s">
        <v>81</v>
      </c>
      <c r="D11" s="3" t="s">
        <v>89</v>
      </c>
      <c r="F11" s="3">
        <v>7</v>
      </c>
      <c r="G11" s="3">
        <v>0.16</v>
      </c>
      <c r="H11" s="3">
        <v>5.9</v>
      </c>
      <c r="I11" s="3">
        <v>4</v>
      </c>
      <c r="J11" s="3" t="s">
        <v>83</v>
      </c>
      <c r="K11" s="3" t="s">
        <v>83</v>
      </c>
      <c r="L11" s="3">
        <v>22.7</v>
      </c>
      <c r="N11" s="3">
        <v>140</v>
      </c>
      <c r="Z11" s="3">
        <v>0</v>
      </c>
      <c r="AA11" s="3">
        <v>0</v>
      </c>
      <c r="AB11" s="3">
        <v>3</v>
      </c>
      <c r="AD11" s="3">
        <v>0</v>
      </c>
    </row>
    <row r="12" spans="1:30" x14ac:dyDescent="0.25">
      <c r="A12" s="3">
        <v>290720</v>
      </c>
      <c r="B12" s="3" t="s">
        <v>130</v>
      </c>
      <c r="C12" s="3" t="s">
        <v>81</v>
      </c>
      <c r="D12" s="3" t="s">
        <v>89</v>
      </c>
      <c r="F12" s="3">
        <v>7.3</v>
      </c>
      <c r="G12" s="3">
        <v>0.28999999999999998</v>
      </c>
      <c r="H12" s="3">
        <v>6.6</v>
      </c>
      <c r="I12" s="3">
        <v>4</v>
      </c>
      <c r="J12" s="3" t="s">
        <v>83</v>
      </c>
      <c r="K12" s="3" t="s">
        <v>83</v>
      </c>
      <c r="L12" s="3">
        <v>21.9</v>
      </c>
      <c r="N12" s="3">
        <v>90</v>
      </c>
      <c r="Z12" s="3">
        <v>0</v>
      </c>
      <c r="AA12" s="3">
        <v>0</v>
      </c>
      <c r="AB12" s="3">
        <v>4</v>
      </c>
      <c r="AD12" s="3">
        <v>0</v>
      </c>
    </row>
    <row r="13" spans="1:30" x14ac:dyDescent="0.25">
      <c r="A13" s="3">
        <v>260820</v>
      </c>
      <c r="B13" s="3" t="s">
        <v>134</v>
      </c>
      <c r="C13" s="3" t="s">
        <v>81</v>
      </c>
      <c r="D13" s="3" t="s">
        <v>89</v>
      </c>
      <c r="F13" s="3">
        <v>7.2</v>
      </c>
      <c r="G13" s="3">
        <v>0.18</v>
      </c>
      <c r="H13" s="3">
        <v>6.8</v>
      </c>
      <c r="I13" s="3">
        <v>3</v>
      </c>
      <c r="J13" s="3" t="s">
        <v>83</v>
      </c>
      <c r="K13" s="3" t="s">
        <v>83</v>
      </c>
      <c r="L13" s="3">
        <v>21.2</v>
      </c>
      <c r="N13" s="3">
        <v>110</v>
      </c>
      <c r="Z13" s="3">
        <v>0</v>
      </c>
      <c r="AA13" s="3">
        <v>0</v>
      </c>
      <c r="AB13" s="3">
        <v>4</v>
      </c>
      <c r="AD13" s="3">
        <v>0</v>
      </c>
    </row>
    <row r="14" spans="1:30" x14ac:dyDescent="0.25">
      <c r="A14" s="3">
        <v>90920</v>
      </c>
      <c r="B14" s="3" t="s">
        <v>138</v>
      </c>
      <c r="C14" s="3" t="s">
        <v>81</v>
      </c>
      <c r="D14" s="3" t="s">
        <v>89</v>
      </c>
      <c r="F14" s="3">
        <v>7.2</v>
      </c>
      <c r="G14" s="3">
        <v>0.2</v>
      </c>
      <c r="H14" s="3">
        <v>6.9</v>
      </c>
      <c r="I14" s="3">
        <v>4</v>
      </c>
      <c r="J14" s="3" t="s">
        <v>83</v>
      </c>
      <c r="K14" s="3" t="s">
        <v>83</v>
      </c>
      <c r="L14" s="3">
        <v>22.4</v>
      </c>
      <c r="N14" s="3">
        <v>68</v>
      </c>
      <c r="Z14" s="3">
        <v>0</v>
      </c>
      <c r="AA14" s="3">
        <v>0</v>
      </c>
      <c r="AB14" s="3">
        <v>6</v>
      </c>
      <c r="AD14" s="3">
        <v>0</v>
      </c>
    </row>
    <row r="15" spans="1:30" x14ac:dyDescent="0.25">
      <c r="A15" s="3">
        <v>230920</v>
      </c>
      <c r="B15" s="3" t="s">
        <v>143</v>
      </c>
      <c r="C15" s="3" t="s">
        <v>81</v>
      </c>
      <c r="D15" s="3" t="s">
        <v>89</v>
      </c>
      <c r="F15" s="3">
        <v>7.3</v>
      </c>
      <c r="G15" s="3">
        <v>0.19</v>
      </c>
      <c r="H15" s="3">
        <v>7</v>
      </c>
      <c r="I15" s="3">
        <v>3</v>
      </c>
      <c r="J15" s="3" t="s">
        <v>83</v>
      </c>
      <c r="K15" s="3" t="s">
        <v>83</v>
      </c>
      <c r="L15" s="3">
        <v>21.5</v>
      </c>
      <c r="N15" s="3">
        <v>61</v>
      </c>
      <c r="Z15" s="3">
        <v>0</v>
      </c>
      <c r="AA15" s="3">
        <v>0</v>
      </c>
      <c r="AB15" s="3">
        <v>2</v>
      </c>
      <c r="AD15" s="3">
        <v>0</v>
      </c>
    </row>
    <row r="16" spans="1:30" x14ac:dyDescent="0.25">
      <c r="A16" s="3">
        <v>71020</v>
      </c>
      <c r="B16" s="3" t="s">
        <v>147</v>
      </c>
      <c r="C16" s="3" t="s">
        <v>81</v>
      </c>
      <c r="D16" s="3" t="s">
        <v>89</v>
      </c>
      <c r="F16" s="3">
        <v>8.1999999999999993</v>
      </c>
      <c r="G16" s="3">
        <v>0.19</v>
      </c>
      <c r="H16" s="3">
        <v>7</v>
      </c>
      <c r="I16" s="3">
        <v>4</v>
      </c>
      <c r="J16" s="3" t="s">
        <v>83</v>
      </c>
      <c r="K16" s="3" t="s">
        <v>83</v>
      </c>
      <c r="L16" s="3">
        <v>22.7</v>
      </c>
      <c r="N16" s="3">
        <v>56</v>
      </c>
      <c r="Z16" s="3">
        <v>0</v>
      </c>
      <c r="AA16" s="3">
        <v>0</v>
      </c>
      <c r="AB16" s="3">
        <v>4</v>
      </c>
      <c r="AD16" s="3">
        <v>0</v>
      </c>
    </row>
    <row r="17" spans="1:30" x14ac:dyDescent="0.25">
      <c r="A17" s="3">
        <v>171120</v>
      </c>
      <c r="B17" s="3" t="s">
        <v>150</v>
      </c>
      <c r="C17" s="3" t="s">
        <v>81</v>
      </c>
      <c r="D17" s="3" t="s">
        <v>89</v>
      </c>
      <c r="F17" s="3">
        <v>7.9</v>
      </c>
      <c r="G17" s="3">
        <v>0.15</v>
      </c>
      <c r="H17" s="3">
        <v>6.8</v>
      </c>
      <c r="I17" s="3">
        <v>5</v>
      </c>
      <c r="J17" s="3" t="s">
        <v>83</v>
      </c>
      <c r="K17" s="3" t="s">
        <v>83</v>
      </c>
      <c r="L17" s="3">
        <v>22.9</v>
      </c>
      <c r="N17" s="3">
        <v>130</v>
      </c>
      <c r="Z17" s="3">
        <v>0</v>
      </c>
      <c r="AA17" s="3">
        <v>0</v>
      </c>
      <c r="AB17" s="3">
        <v>3</v>
      </c>
      <c r="AD17" s="3">
        <v>0</v>
      </c>
    </row>
    <row r="18" spans="1:30" x14ac:dyDescent="0.25">
      <c r="A18" s="3">
        <v>161220</v>
      </c>
      <c r="B18" s="3" t="s">
        <v>154</v>
      </c>
      <c r="C18" s="3" t="s">
        <v>81</v>
      </c>
      <c r="D18" s="3" t="s">
        <v>89</v>
      </c>
      <c r="F18" s="3">
        <v>7.3</v>
      </c>
      <c r="G18" s="3">
        <v>0.19</v>
      </c>
      <c r="H18" s="3">
        <v>6.5</v>
      </c>
      <c r="I18" s="3">
        <v>4</v>
      </c>
      <c r="J18" s="3" t="s">
        <v>83</v>
      </c>
      <c r="K18" s="3" t="s">
        <v>83</v>
      </c>
      <c r="L18" s="3">
        <v>22.8</v>
      </c>
      <c r="N18" s="3">
        <v>93</v>
      </c>
      <c r="Z18" s="3">
        <v>0</v>
      </c>
      <c r="AA18" s="3">
        <v>0</v>
      </c>
      <c r="AB18" s="3">
        <v>0</v>
      </c>
      <c r="AD18" s="3">
        <v>0</v>
      </c>
    </row>
    <row r="19" spans="1:30" x14ac:dyDescent="0.25">
      <c r="A19" s="3">
        <v>130120</v>
      </c>
      <c r="B19" s="3" t="s">
        <v>80</v>
      </c>
      <c r="C19" s="3" t="s">
        <v>81</v>
      </c>
      <c r="D19" s="3" t="s">
        <v>82</v>
      </c>
      <c r="F19" s="3">
        <v>7.2</v>
      </c>
      <c r="G19" s="3">
        <v>0.13</v>
      </c>
      <c r="H19" s="3">
        <v>6.7</v>
      </c>
      <c r="I19" s="3">
        <v>6</v>
      </c>
      <c r="J19" s="3" t="s">
        <v>83</v>
      </c>
      <c r="K19" s="3" t="s">
        <v>83</v>
      </c>
      <c r="L19" s="3">
        <v>22.3</v>
      </c>
      <c r="N19" s="3">
        <v>110</v>
      </c>
      <c r="Z19" s="3">
        <v>0</v>
      </c>
      <c r="AA19" s="3">
        <v>0</v>
      </c>
      <c r="AB19" s="3">
        <v>0</v>
      </c>
      <c r="AD19" s="3">
        <v>0</v>
      </c>
    </row>
    <row r="20" spans="1:30" x14ac:dyDescent="0.25">
      <c r="A20" s="3">
        <v>120220</v>
      </c>
      <c r="B20" s="3" t="s">
        <v>92</v>
      </c>
      <c r="C20" s="3" t="s">
        <v>81</v>
      </c>
      <c r="D20" s="3" t="s">
        <v>82</v>
      </c>
      <c r="F20" s="3">
        <v>6.8</v>
      </c>
      <c r="G20" s="3">
        <v>0.13</v>
      </c>
      <c r="H20" s="3">
        <v>6.6</v>
      </c>
      <c r="I20" s="3">
        <v>3</v>
      </c>
      <c r="J20" s="3" t="s">
        <v>83</v>
      </c>
      <c r="K20" s="3" t="s">
        <v>83</v>
      </c>
      <c r="L20" s="3">
        <v>22</v>
      </c>
      <c r="N20" s="3">
        <v>140</v>
      </c>
      <c r="Z20" s="3">
        <v>0</v>
      </c>
      <c r="AA20" s="3">
        <v>0</v>
      </c>
      <c r="AB20" s="3">
        <v>0</v>
      </c>
      <c r="AD20" s="3">
        <v>0</v>
      </c>
    </row>
    <row r="21" spans="1:30" x14ac:dyDescent="0.25">
      <c r="A21" s="3">
        <v>110320</v>
      </c>
      <c r="B21" s="3" t="s">
        <v>101</v>
      </c>
      <c r="C21" s="3" t="s">
        <v>81</v>
      </c>
      <c r="D21" s="3" t="s">
        <v>82</v>
      </c>
      <c r="F21" s="3">
        <v>7.2</v>
      </c>
      <c r="G21" s="3">
        <v>0.16</v>
      </c>
      <c r="H21" s="3">
        <v>7</v>
      </c>
      <c r="I21" s="3">
        <v>5</v>
      </c>
      <c r="J21" s="3" t="s">
        <v>83</v>
      </c>
      <c r="K21" s="3" t="s">
        <v>83</v>
      </c>
      <c r="L21" s="3">
        <v>22.6</v>
      </c>
      <c r="N21" s="3">
        <v>90</v>
      </c>
      <c r="Z21" s="3">
        <v>0</v>
      </c>
      <c r="AA21" s="3">
        <v>0</v>
      </c>
      <c r="AB21" s="3">
        <v>1</v>
      </c>
      <c r="AD21" s="3">
        <v>0</v>
      </c>
    </row>
    <row r="22" spans="1:30" x14ac:dyDescent="0.25">
      <c r="A22" s="3">
        <v>300320</v>
      </c>
      <c r="B22" s="3" t="s">
        <v>104</v>
      </c>
      <c r="C22" s="3" t="s">
        <v>81</v>
      </c>
      <c r="D22" s="3" t="s">
        <v>82</v>
      </c>
      <c r="F22" s="3">
        <v>7.4</v>
      </c>
      <c r="G22" s="3">
        <v>0.26</v>
      </c>
      <c r="H22" s="3">
        <v>6.7</v>
      </c>
      <c r="I22" s="3">
        <v>6</v>
      </c>
      <c r="J22" s="3" t="s">
        <v>83</v>
      </c>
      <c r="K22" s="3" t="s">
        <v>83</v>
      </c>
      <c r="L22" s="3">
        <v>21.9</v>
      </c>
      <c r="N22" s="3">
        <v>80</v>
      </c>
      <c r="Z22" s="3">
        <v>0</v>
      </c>
      <c r="AA22" s="3">
        <v>0</v>
      </c>
      <c r="AB22" s="3">
        <v>1</v>
      </c>
      <c r="AD22" s="3">
        <v>0</v>
      </c>
    </row>
    <row r="23" spans="1:30" x14ac:dyDescent="0.25">
      <c r="A23" s="3">
        <v>220420</v>
      </c>
      <c r="B23" s="3" t="s">
        <v>108</v>
      </c>
      <c r="C23" s="3" t="s">
        <v>81</v>
      </c>
      <c r="D23" s="3" t="s">
        <v>82</v>
      </c>
      <c r="F23" s="3">
        <v>7.3</v>
      </c>
      <c r="G23" s="3">
        <v>0.14000000000000001</v>
      </c>
      <c r="H23" s="3">
        <v>6.1</v>
      </c>
      <c r="I23" s="3">
        <v>5</v>
      </c>
      <c r="J23" s="3" t="s">
        <v>83</v>
      </c>
      <c r="K23" s="3" t="s">
        <v>83</v>
      </c>
      <c r="L23" s="3">
        <v>23.1</v>
      </c>
      <c r="N23" s="3">
        <v>100</v>
      </c>
      <c r="Z23" s="3">
        <v>0</v>
      </c>
      <c r="AA23" s="3">
        <v>0</v>
      </c>
      <c r="AB23" s="3">
        <v>4</v>
      </c>
      <c r="AD23" s="3">
        <v>0</v>
      </c>
    </row>
    <row r="24" spans="1:30" x14ac:dyDescent="0.25">
      <c r="A24" s="3">
        <v>60520</v>
      </c>
      <c r="B24" s="3" t="s">
        <v>113</v>
      </c>
      <c r="C24" s="3" t="s">
        <v>81</v>
      </c>
      <c r="D24" s="3" t="s">
        <v>82</v>
      </c>
      <c r="F24" s="3">
        <v>7.4</v>
      </c>
      <c r="G24" s="3">
        <v>0.16</v>
      </c>
      <c r="H24" s="3">
        <v>6.3</v>
      </c>
      <c r="I24" s="3">
        <v>5</v>
      </c>
      <c r="J24" s="3" t="s">
        <v>83</v>
      </c>
      <c r="K24" s="3" t="s">
        <v>83</v>
      </c>
      <c r="L24" s="3">
        <v>22.3</v>
      </c>
      <c r="N24" s="3">
        <v>100</v>
      </c>
      <c r="Z24" s="3">
        <v>0</v>
      </c>
      <c r="AA24" s="3">
        <v>0</v>
      </c>
      <c r="AB24" s="3">
        <v>0</v>
      </c>
      <c r="AD24" s="3">
        <v>0</v>
      </c>
    </row>
    <row r="25" spans="1:30" x14ac:dyDescent="0.25">
      <c r="A25" s="3">
        <v>30620</v>
      </c>
      <c r="B25" s="3" t="s">
        <v>116</v>
      </c>
      <c r="C25" s="3" t="s">
        <v>81</v>
      </c>
      <c r="D25" s="3" t="s">
        <v>82</v>
      </c>
      <c r="F25" s="3">
        <v>7.1</v>
      </c>
      <c r="G25" s="3">
        <v>0.22</v>
      </c>
      <c r="H25" s="3">
        <v>6.5</v>
      </c>
      <c r="I25" s="3">
        <v>4</v>
      </c>
      <c r="J25" s="3" t="s">
        <v>83</v>
      </c>
      <c r="K25" s="3" t="s">
        <v>83</v>
      </c>
      <c r="L25" s="3">
        <v>22.3</v>
      </c>
      <c r="N25" s="3">
        <v>140</v>
      </c>
      <c r="Z25" s="3">
        <v>0</v>
      </c>
      <c r="AA25" s="3">
        <v>0</v>
      </c>
      <c r="AB25" s="3">
        <v>2</v>
      </c>
      <c r="AD25" s="3">
        <v>0</v>
      </c>
    </row>
    <row r="26" spans="1:30" x14ac:dyDescent="0.25">
      <c r="A26" s="3">
        <v>170620</v>
      </c>
      <c r="B26" s="3" t="s">
        <v>120</v>
      </c>
      <c r="C26" s="3" t="s">
        <v>81</v>
      </c>
      <c r="D26" s="3" t="s">
        <v>82</v>
      </c>
      <c r="F26" s="3">
        <v>7.1</v>
      </c>
      <c r="G26" s="3">
        <v>0.17</v>
      </c>
      <c r="H26" s="3">
        <v>6</v>
      </c>
      <c r="I26" s="3">
        <v>4</v>
      </c>
      <c r="J26" s="3" t="s">
        <v>83</v>
      </c>
      <c r="K26" s="3" t="s">
        <v>83</v>
      </c>
      <c r="L26" s="3">
        <v>22.8</v>
      </c>
      <c r="M26" s="8">
        <v>1E-3</v>
      </c>
      <c r="N26" s="3">
        <v>150</v>
      </c>
      <c r="P26" s="3">
        <v>6</v>
      </c>
      <c r="Q26" s="3">
        <v>5.6</v>
      </c>
      <c r="R26" s="3">
        <v>7.2</v>
      </c>
      <c r="S26" s="3">
        <v>2.5000000000000001E-2</v>
      </c>
      <c r="T26" s="3">
        <v>9.9</v>
      </c>
      <c r="U26" s="3">
        <v>1.7</v>
      </c>
      <c r="W26" s="3">
        <v>2.7</v>
      </c>
      <c r="Y26" s="3">
        <v>0.5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</row>
    <row r="27" spans="1:30" x14ac:dyDescent="0.25">
      <c r="A27" s="3">
        <v>290720</v>
      </c>
      <c r="B27" s="3" t="s">
        <v>128</v>
      </c>
      <c r="C27" s="3" t="s">
        <v>81</v>
      </c>
      <c r="D27" s="3" t="s">
        <v>82</v>
      </c>
      <c r="F27" s="3">
        <v>7.2</v>
      </c>
      <c r="G27" s="3">
        <v>0.2</v>
      </c>
      <c r="H27" s="3">
        <v>6.6</v>
      </c>
      <c r="I27" s="3">
        <v>4</v>
      </c>
      <c r="J27" s="3" t="s">
        <v>83</v>
      </c>
      <c r="K27" s="3" t="s">
        <v>83</v>
      </c>
      <c r="L27" s="3">
        <v>21.8</v>
      </c>
      <c r="N27" s="3">
        <v>130</v>
      </c>
      <c r="Z27" s="3">
        <v>0</v>
      </c>
      <c r="AA27" s="3">
        <v>0</v>
      </c>
      <c r="AB27" s="3">
        <v>1</v>
      </c>
      <c r="AD27" s="3">
        <v>0</v>
      </c>
    </row>
    <row r="28" spans="1:30" x14ac:dyDescent="0.25">
      <c r="A28" s="3">
        <v>260820</v>
      </c>
      <c r="B28" s="3" t="s">
        <v>131</v>
      </c>
      <c r="C28" s="3" t="s">
        <v>81</v>
      </c>
      <c r="D28" s="3" t="s">
        <v>82</v>
      </c>
      <c r="F28" s="3">
        <v>7.2</v>
      </c>
      <c r="G28" s="3">
        <v>0.14000000000000001</v>
      </c>
      <c r="H28" s="3">
        <v>6.8</v>
      </c>
      <c r="I28" s="3">
        <v>4</v>
      </c>
      <c r="J28" s="3" t="s">
        <v>83</v>
      </c>
      <c r="K28" s="3" t="s">
        <v>83</v>
      </c>
      <c r="L28" s="3">
        <v>20.7</v>
      </c>
      <c r="N28" s="3">
        <v>72</v>
      </c>
      <c r="V28" s="3">
        <v>2.5000000000000001E-2</v>
      </c>
      <c r="X28" s="3">
        <v>0.01</v>
      </c>
      <c r="Z28" s="3">
        <v>0</v>
      </c>
      <c r="AA28" s="3">
        <v>0</v>
      </c>
      <c r="AB28" s="3">
        <v>10</v>
      </c>
      <c r="AD28" s="3">
        <v>0</v>
      </c>
    </row>
    <row r="29" spans="1:30" x14ac:dyDescent="0.25">
      <c r="A29" s="3">
        <v>90920</v>
      </c>
      <c r="B29" s="3" t="s">
        <v>136</v>
      </c>
      <c r="C29" s="3" t="s">
        <v>81</v>
      </c>
      <c r="D29" s="3" t="s">
        <v>82</v>
      </c>
      <c r="F29" s="3">
        <v>7.3</v>
      </c>
      <c r="G29" s="3">
        <v>0.16</v>
      </c>
      <c r="H29" s="3">
        <v>7</v>
      </c>
      <c r="I29" s="3">
        <v>4</v>
      </c>
      <c r="J29" s="3" t="s">
        <v>83</v>
      </c>
      <c r="K29" s="3" t="s">
        <v>83</v>
      </c>
      <c r="L29" s="3">
        <v>22.1</v>
      </c>
      <c r="N29" s="3">
        <v>66</v>
      </c>
      <c r="Z29" s="3">
        <v>0</v>
      </c>
      <c r="AA29" s="3">
        <v>0</v>
      </c>
      <c r="AB29" s="3">
        <v>5</v>
      </c>
      <c r="AD29" s="3">
        <v>0</v>
      </c>
    </row>
    <row r="30" spans="1:30" x14ac:dyDescent="0.25">
      <c r="A30" s="3">
        <v>230920</v>
      </c>
      <c r="B30" s="3" t="s">
        <v>141</v>
      </c>
      <c r="C30" s="3" t="s">
        <v>81</v>
      </c>
      <c r="D30" s="3" t="s">
        <v>82</v>
      </c>
      <c r="F30" s="3">
        <v>7.4</v>
      </c>
      <c r="G30" s="3">
        <v>0.16</v>
      </c>
      <c r="H30" s="3">
        <v>7.1</v>
      </c>
      <c r="I30" s="3">
        <v>4</v>
      </c>
      <c r="J30" s="3" t="s">
        <v>83</v>
      </c>
      <c r="K30" s="3" t="s">
        <v>83</v>
      </c>
      <c r="L30" s="3">
        <v>22.9</v>
      </c>
      <c r="N30" s="3">
        <v>64</v>
      </c>
      <c r="Z30" s="3">
        <v>0</v>
      </c>
      <c r="AA30" s="3">
        <v>0</v>
      </c>
      <c r="AB30" s="3">
        <v>2</v>
      </c>
      <c r="AD30" s="3">
        <v>0</v>
      </c>
    </row>
    <row r="31" spans="1:30" x14ac:dyDescent="0.25">
      <c r="A31" s="3">
        <v>71020</v>
      </c>
      <c r="B31" s="3" t="s">
        <v>145</v>
      </c>
      <c r="C31" s="3" t="s">
        <v>81</v>
      </c>
      <c r="D31" s="3" t="s">
        <v>82</v>
      </c>
      <c r="F31" s="3">
        <v>8.4</v>
      </c>
      <c r="G31" s="3">
        <v>0.15</v>
      </c>
      <c r="H31" s="3">
        <v>7</v>
      </c>
      <c r="I31" s="3">
        <v>4</v>
      </c>
      <c r="J31" s="3" t="s">
        <v>83</v>
      </c>
      <c r="K31" s="3" t="s">
        <v>83</v>
      </c>
      <c r="L31" s="3">
        <v>22.7</v>
      </c>
      <c r="N31" s="3">
        <v>56</v>
      </c>
      <c r="Z31" s="3">
        <v>0</v>
      </c>
      <c r="AA31" s="3">
        <v>0</v>
      </c>
      <c r="AB31" s="3">
        <v>1</v>
      </c>
      <c r="AD31" s="3">
        <v>0</v>
      </c>
    </row>
    <row r="32" spans="1:30" x14ac:dyDescent="0.25">
      <c r="A32" s="3">
        <v>171120</v>
      </c>
      <c r="B32" s="3" t="s">
        <v>148</v>
      </c>
      <c r="C32" s="3" t="s">
        <v>81</v>
      </c>
      <c r="D32" s="3" t="s">
        <v>82</v>
      </c>
      <c r="F32" s="3">
        <v>8.1</v>
      </c>
      <c r="G32" s="3">
        <v>0.17</v>
      </c>
      <c r="H32" s="3">
        <v>6.8</v>
      </c>
      <c r="I32" s="3">
        <v>5</v>
      </c>
      <c r="J32" s="3" t="s">
        <v>83</v>
      </c>
      <c r="K32" s="3" t="s">
        <v>83</v>
      </c>
      <c r="L32" s="3">
        <v>23.3</v>
      </c>
      <c r="N32" s="3">
        <v>180</v>
      </c>
      <c r="Z32" s="3">
        <v>0</v>
      </c>
      <c r="AA32" s="3">
        <v>0</v>
      </c>
      <c r="AB32" s="3">
        <v>0</v>
      </c>
      <c r="AD32" s="3">
        <v>0</v>
      </c>
    </row>
    <row r="33" spans="1:30" x14ac:dyDescent="0.25">
      <c r="A33" s="3">
        <v>161220</v>
      </c>
      <c r="B33" s="3" t="s">
        <v>152</v>
      </c>
      <c r="C33" s="3" t="s">
        <v>81</v>
      </c>
      <c r="D33" s="3" t="s">
        <v>82</v>
      </c>
      <c r="F33" s="3">
        <v>7.6</v>
      </c>
      <c r="G33" s="3">
        <v>0.2</v>
      </c>
      <c r="H33" s="3">
        <v>6.5</v>
      </c>
      <c r="I33" s="3">
        <v>4</v>
      </c>
      <c r="J33" s="3" t="s">
        <v>83</v>
      </c>
      <c r="K33" s="3" t="s">
        <v>83</v>
      </c>
      <c r="L33" s="3">
        <v>23</v>
      </c>
      <c r="N33" s="3">
        <v>99</v>
      </c>
      <c r="Z33" s="3">
        <v>0</v>
      </c>
      <c r="AA33" s="3">
        <v>0</v>
      </c>
      <c r="AB33" s="3">
        <v>0</v>
      </c>
      <c r="AD33" s="3">
        <v>0</v>
      </c>
    </row>
    <row r="34" spans="1:30" x14ac:dyDescent="0.25">
      <c r="A34" s="3">
        <v>130120</v>
      </c>
      <c r="B34" s="3" t="s">
        <v>86</v>
      </c>
      <c r="C34" s="3" t="s">
        <v>81</v>
      </c>
      <c r="D34" s="3" t="s">
        <v>87</v>
      </c>
      <c r="F34" s="3">
        <v>7.2</v>
      </c>
      <c r="G34" s="3">
        <v>0.15</v>
      </c>
      <c r="H34" s="3">
        <v>6.6</v>
      </c>
      <c r="I34" s="3">
        <v>7</v>
      </c>
      <c r="J34" s="3" t="s">
        <v>83</v>
      </c>
      <c r="K34" s="3" t="s">
        <v>83</v>
      </c>
      <c r="L34" s="3">
        <v>22.3</v>
      </c>
      <c r="N34" s="3">
        <v>110</v>
      </c>
      <c r="Z34" s="3">
        <v>0</v>
      </c>
      <c r="AA34" s="3">
        <v>0</v>
      </c>
      <c r="AB34" s="3">
        <v>0</v>
      </c>
      <c r="AD34" s="3">
        <v>0</v>
      </c>
    </row>
    <row r="35" spans="1:30" x14ac:dyDescent="0.25">
      <c r="A35" s="3">
        <v>120220</v>
      </c>
      <c r="B35" s="3" t="s">
        <v>93</v>
      </c>
      <c r="C35" s="3" t="s">
        <v>81</v>
      </c>
      <c r="D35" s="3" t="s">
        <v>87</v>
      </c>
      <c r="F35" s="3">
        <v>6.6</v>
      </c>
      <c r="G35" s="3">
        <v>0.13</v>
      </c>
      <c r="H35" s="3">
        <v>6.4</v>
      </c>
      <c r="I35" s="3">
        <v>4</v>
      </c>
      <c r="J35" s="3" t="s">
        <v>83</v>
      </c>
      <c r="K35" s="3" t="s">
        <v>83</v>
      </c>
      <c r="L35" s="3">
        <v>22.3</v>
      </c>
      <c r="N35" s="3">
        <v>120</v>
      </c>
      <c r="Z35" s="3">
        <v>0</v>
      </c>
      <c r="AA35" s="3">
        <v>0</v>
      </c>
      <c r="AB35" s="3">
        <v>25</v>
      </c>
      <c r="AD35" s="3">
        <v>0</v>
      </c>
    </row>
    <row r="36" spans="1:30" x14ac:dyDescent="0.25">
      <c r="A36" s="3">
        <v>110320</v>
      </c>
      <c r="B36" s="3" t="s">
        <v>102</v>
      </c>
      <c r="C36" s="3" t="s">
        <v>81</v>
      </c>
      <c r="D36" s="3" t="s">
        <v>87</v>
      </c>
      <c r="F36" s="3">
        <v>7.2</v>
      </c>
      <c r="G36" s="3">
        <v>0.16</v>
      </c>
      <c r="H36" s="3">
        <v>7</v>
      </c>
      <c r="I36" s="3">
        <v>5</v>
      </c>
      <c r="J36" s="3" t="s">
        <v>83</v>
      </c>
      <c r="K36" s="3" t="s">
        <v>83</v>
      </c>
      <c r="L36" s="3">
        <v>22.4</v>
      </c>
      <c r="N36" s="3">
        <v>88</v>
      </c>
      <c r="Z36" s="3">
        <v>0</v>
      </c>
      <c r="AA36" s="3">
        <v>0</v>
      </c>
      <c r="AB36" s="3">
        <v>5</v>
      </c>
      <c r="AD36" s="3">
        <v>0</v>
      </c>
    </row>
    <row r="37" spans="1:30" x14ac:dyDescent="0.25">
      <c r="A37" s="3">
        <v>300320</v>
      </c>
      <c r="B37" s="3" t="s">
        <v>105</v>
      </c>
      <c r="C37" s="3" t="s">
        <v>81</v>
      </c>
      <c r="D37" s="3" t="s">
        <v>87</v>
      </c>
      <c r="F37" s="3">
        <v>7.3</v>
      </c>
      <c r="G37" s="3">
        <v>0.17</v>
      </c>
      <c r="H37" s="3">
        <v>6.5</v>
      </c>
      <c r="I37" s="3">
        <v>5</v>
      </c>
      <c r="J37" s="3" t="s">
        <v>83</v>
      </c>
      <c r="K37" s="3" t="s">
        <v>83</v>
      </c>
      <c r="L37" s="3">
        <v>21.8</v>
      </c>
      <c r="N37" s="3">
        <v>82</v>
      </c>
      <c r="Z37" s="3">
        <v>0</v>
      </c>
      <c r="AA37" s="3">
        <v>0</v>
      </c>
      <c r="AB37" s="3">
        <v>1</v>
      </c>
      <c r="AD37" s="3">
        <v>0</v>
      </c>
    </row>
    <row r="38" spans="1:30" x14ac:dyDescent="0.25">
      <c r="A38" s="3">
        <v>220420</v>
      </c>
      <c r="B38" s="3" t="s">
        <v>109</v>
      </c>
      <c r="C38" s="3" t="s">
        <v>81</v>
      </c>
      <c r="D38" s="3" t="s">
        <v>87</v>
      </c>
      <c r="F38" s="3">
        <v>7.3</v>
      </c>
      <c r="G38" s="3">
        <v>0.32</v>
      </c>
      <c r="H38" s="3">
        <v>6.1</v>
      </c>
      <c r="I38" s="3">
        <v>4</v>
      </c>
      <c r="J38" s="3" t="s">
        <v>83</v>
      </c>
      <c r="K38" s="3" t="s">
        <v>83</v>
      </c>
      <c r="L38" s="3">
        <v>23.1</v>
      </c>
      <c r="N38" s="3">
        <v>150</v>
      </c>
      <c r="Z38" s="3">
        <v>0</v>
      </c>
      <c r="AA38" s="3">
        <v>0</v>
      </c>
      <c r="AB38" s="3">
        <v>8</v>
      </c>
      <c r="AD38" s="3">
        <v>0</v>
      </c>
    </row>
    <row r="39" spans="1:30" x14ac:dyDescent="0.25">
      <c r="A39" s="3">
        <v>60520</v>
      </c>
      <c r="B39" s="3" t="s">
        <v>114</v>
      </c>
      <c r="C39" s="3" t="s">
        <v>81</v>
      </c>
      <c r="D39" s="3" t="s">
        <v>87</v>
      </c>
      <c r="F39" s="3">
        <v>7.4</v>
      </c>
      <c r="G39" s="3">
        <v>0.16</v>
      </c>
      <c r="H39" s="3">
        <v>6.3</v>
      </c>
      <c r="I39" s="3">
        <v>5</v>
      </c>
      <c r="J39" s="3" t="s">
        <v>83</v>
      </c>
      <c r="K39" s="3" t="s">
        <v>83</v>
      </c>
      <c r="L39" s="3">
        <v>22.2</v>
      </c>
      <c r="N39" s="3">
        <v>100</v>
      </c>
      <c r="Z39" s="3">
        <v>0</v>
      </c>
      <c r="AA39" s="3">
        <v>0</v>
      </c>
      <c r="AB39" s="3">
        <v>1</v>
      </c>
      <c r="AD39" s="3">
        <v>0</v>
      </c>
    </row>
    <row r="40" spans="1:30" x14ac:dyDescent="0.25">
      <c r="A40" s="3">
        <v>30620</v>
      </c>
      <c r="B40" s="3" t="s">
        <v>117</v>
      </c>
      <c r="C40" s="3" t="s">
        <v>81</v>
      </c>
      <c r="D40" s="3" t="s">
        <v>87</v>
      </c>
      <c r="F40" s="3">
        <v>7.1</v>
      </c>
      <c r="G40" s="3">
        <v>0.54</v>
      </c>
      <c r="H40" s="3">
        <v>6.1</v>
      </c>
      <c r="I40" s="3">
        <v>4</v>
      </c>
      <c r="J40" s="3" t="s">
        <v>83</v>
      </c>
      <c r="K40" s="3" t="s">
        <v>83</v>
      </c>
      <c r="L40" s="3">
        <v>22.3</v>
      </c>
      <c r="N40" s="3">
        <v>170</v>
      </c>
      <c r="Z40" s="3">
        <v>0</v>
      </c>
      <c r="AA40" s="3">
        <v>0</v>
      </c>
      <c r="AB40" s="3">
        <v>15</v>
      </c>
      <c r="AD40" s="3">
        <v>0</v>
      </c>
    </row>
    <row r="41" spans="1:30" x14ac:dyDescent="0.25">
      <c r="A41" s="3">
        <v>170620</v>
      </c>
      <c r="B41" s="3" t="s">
        <v>124</v>
      </c>
      <c r="C41" s="3" t="s">
        <v>81</v>
      </c>
      <c r="D41" s="3" t="s">
        <v>87</v>
      </c>
      <c r="F41" s="3">
        <v>7</v>
      </c>
      <c r="G41" s="3">
        <v>0.15</v>
      </c>
      <c r="H41" s="3">
        <v>5.9</v>
      </c>
      <c r="I41" s="3">
        <v>4</v>
      </c>
      <c r="J41" s="3" t="s">
        <v>83</v>
      </c>
      <c r="K41" s="3" t="s">
        <v>83</v>
      </c>
      <c r="L41" s="3">
        <v>22.6</v>
      </c>
      <c r="N41" s="3">
        <v>150</v>
      </c>
      <c r="Z41" s="3">
        <v>0</v>
      </c>
      <c r="AA41" s="3">
        <v>0</v>
      </c>
      <c r="AB41" s="3">
        <v>2</v>
      </c>
      <c r="AD41" s="3">
        <v>0</v>
      </c>
    </row>
    <row r="42" spans="1:30" x14ac:dyDescent="0.25">
      <c r="A42" s="3">
        <v>290720</v>
      </c>
      <c r="B42" s="3" t="s">
        <v>129</v>
      </c>
      <c r="C42" s="3" t="s">
        <v>81</v>
      </c>
      <c r="D42" s="3" t="s">
        <v>87</v>
      </c>
      <c r="F42" s="3">
        <v>7.3</v>
      </c>
      <c r="G42" s="3">
        <v>0.85</v>
      </c>
      <c r="H42" s="3">
        <v>6.5</v>
      </c>
      <c r="I42" s="3">
        <v>4</v>
      </c>
      <c r="J42" s="3" t="s">
        <v>83</v>
      </c>
      <c r="K42" s="3" t="s">
        <v>83</v>
      </c>
      <c r="L42" s="3">
        <v>22.1</v>
      </c>
      <c r="N42" s="3">
        <v>140</v>
      </c>
      <c r="Z42" s="3">
        <v>0</v>
      </c>
      <c r="AA42" s="3">
        <v>0</v>
      </c>
      <c r="AB42" s="3">
        <v>5</v>
      </c>
      <c r="AD42" s="3">
        <v>0</v>
      </c>
    </row>
    <row r="43" spans="1:30" x14ac:dyDescent="0.25">
      <c r="A43" s="3">
        <v>260820</v>
      </c>
      <c r="B43" s="3" t="s">
        <v>133</v>
      </c>
      <c r="C43" s="3" t="s">
        <v>81</v>
      </c>
      <c r="D43" s="3" t="s">
        <v>87</v>
      </c>
      <c r="F43" s="3">
        <v>7.1</v>
      </c>
      <c r="G43" s="3">
        <v>0.16</v>
      </c>
      <c r="H43" s="3">
        <v>6.7</v>
      </c>
      <c r="I43" s="3">
        <v>3</v>
      </c>
      <c r="J43" s="3" t="s">
        <v>83</v>
      </c>
      <c r="K43" s="3" t="s">
        <v>83</v>
      </c>
      <c r="L43" s="3">
        <v>20.8</v>
      </c>
      <c r="N43" s="3">
        <v>85</v>
      </c>
      <c r="Z43" s="3">
        <v>0</v>
      </c>
      <c r="AA43" s="3">
        <v>0</v>
      </c>
      <c r="AB43" s="3">
        <v>10</v>
      </c>
      <c r="AD43" s="3">
        <v>0</v>
      </c>
    </row>
    <row r="44" spans="1:30" x14ac:dyDescent="0.25">
      <c r="A44" s="3">
        <v>90920</v>
      </c>
      <c r="B44" s="3" t="s">
        <v>137</v>
      </c>
      <c r="C44" s="3" t="s">
        <v>81</v>
      </c>
      <c r="D44" s="3" t="s">
        <v>87</v>
      </c>
      <c r="F44" s="3">
        <v>7.3</v>
      </c>
      <c r="G44" s="3">
        <v>0.22</v>
      </c>
      <c r="H44" s="3">
        <v>6.9</v>
      </c>
      <c r="I44" s="3">
        <v>4</v>
      </c>
      <c r="J44" s="3" t="s">
        <v>83</v>
      </c>
      <c r="K44" s="3" t="s">
        <v>83</v>
      </c>
      <c r="L44" s="3">
        <v>22.3</v>
      </c>
      <c r="N44" s="3">
        <v>68</v>
      </c>
      <c r="Z44" s="3">
        <v>0</v>
      </c>
      <c r="AA44" s="3">
        <v>0</v>
      </c>
      <c r="AB44" s="3">
        <v>6</v>
      </c>
      <c r="AD44" s="3">
        <v>0</v>
      </c>
    </row>
    <row r="45" spans="1:30" x14ac:dyDescent="0.25">
      <c r="A45" s="3">
        <v>230920</v>
      </c>
      <c r="B45" s="3" t="s">
        <v>142</v>
      </c>
      <c r="C45" s="3" t="s">
        <v>81</v>
      </c>
      <c r="D45" s="3" t="s">
        <v>87</v>
      </c>
      <c r="F45" s="3">
        <v>7.3</v>
      </c>
      <c r="G45" s="3">
        <v>0.32</v>
      </c>
      <c r="H45" s="3">
        <v>7</v>
      </c>
      <c r="I45" s="3">
        <v>3</v>
      </c>
      <c r="J45" s="3" t="s">
        <v>83</v>
      </c>
      <c r="K45" s="3" t="s">
        <v>83</v>
      </c>
      <c r="L45" s="3">
        <v>22.5</v>
      </c>
      <c r="N45" s="3">
        <v>74</v>
      </c>
      <c r="Z45" s="3">
        <v>0</v>
      </c>
      <c r="AA45" s="3">
        <v>0</v>
      </c>
      <c r="AB45" s="3">
        <v>4</v>
      </c>
      <c r="AD45" s="3">
        <v>0</v>
      </c>
    </row>
    <row r="46" spans="1:30" x14ac:dyDescent="0.25">
      <c r="A46" s="3">
        <v>71020</v>
      </c>
      <c r="B46" s="3" t="s">
        <v>146</v>
      </c>
      <c r="C46" s="3" t="s">
        <v>81</v>
      </c>
      <c r="D46" s="3" t="s">
        <v>87</v>
      </c>
      <c r="F46" s="3">
        <v>8.1</v>
      </c>
      <c r="G46" s="3">
        <v>0.19</v>
      </c>
      <c r="H46" s="3">
        <v>7</v>
      </c>
      <c r="I46" s="3">
        <v>4</v>
      </c>
      <c r="J46" s="3" t="s">
        <v>83</v>
      </c>
      <c r="K46" s="3" t="s">
        <v>83</v>
      </c>
      <c r="L46" s="3">
        <v>23.1</v>
      </c>
      <c r="N46" s="3">
        <v>55</v>
      </c>
      <c r="Z46" s="3">
        <v>0</v>
      </c>
      <c r="AA46" s="3">
        <v>0</v>
      </c>
      <c r="AB46" s="3">
        <v>3</v>
      </c>
      <c r="AD46" s="3">
        <v>0</v>
      </c>
    </row>
    <row r="47" spans="1:30" x14ac:dyDescent="0.25">
      <c r="A47" s="3">
        <v>171120</v>
      </c>
      <c r="B47" s="3" t="s">
        <v>149</v>
      </c>
      <c r="C47" s="3" t="s">
        <v>81</v>
      </c>
      <c r="D47" s="3" t="s">
        <v>87</v>
      </c>
      <c r="F47" s="3">
        <v>7.9</v>
      </c>
      <c r="G47" s="3">
        <v>0.23</v>
      </c>
      <c r="H47" s="3">
        <v>6.7</v>
      </c>
      <c r="I47" s="3">
        <v>5</v>
      </c>
      <c r="J47" s="3" t="s">
        <v>83</v>
      </c>
      <c r="K47" s="3" t="s">
        <v>83</v>
      </c>
      <c r="L47" s="3">
        <v>23.1</v>
      </c>
      <c r="N47" s="3">
        <v>330</v>
      </c>
      <c r="Z47" s="3">
        <v>0</v>
      </c>
      <c r="AA47" s="3">
        <v>0</v>
      </c>
      <c r="AB47" s="3">
        <v>1</v>
      </c>
      <c r="AD47" s="3">
        <v>0</v>
      </c>
    </row>
    <row r="48" spans="1:30" x14ac:dyDescent="0.25">
      <c r="A48" s="3">
        <v>161220</v>
      </c>
      <c r="B48" s="3" t="s">
        <v>153</v>
      </c>
      <c r="C48" s="3" t="s">
        <v>81</v>
      </c>
      <c r="D48" s="3" t="s">
        <v>87</v>
      </c>
      <c r="F48" s="3">
        <v>7.5</v>
      </c>
      <c r="G48" s="3">
        <v>0.24</v>
      </c>
      <c r="H48" s="3">
        <v>6.5</v>
      </c>
      <c r="I48" s="3">
        <v>4</v>
      </c>
      <c r="J48" s="3" t="s">
        <v>83</v>
      </c>
      <c r="K48" s="3" t="s">
        <v>83</v>
      </c>
      <c r="L48" s="3">
        <v>22.9</v>
      </c>
      <c r="N48" s="3">
        <v>98</v>
      </c>
      <c r="Z48" s="3">
        <v>0</v>
      </c>
      <c r="AA48" s="3">
        <v>0</v>
      </c>
      <c r="AB48" s="3">
        <v>0</v>
      </c>
      <c r="AD48" s="3">
        <v>0</v>
      </c>
    </row>
    <row r="49" spans="5:30" x14ac:dyDescent="0.25">
      <c r="E49" s="1" t="s">
        <v>157</v>
      </c>
      <c r="F49" s="1" t="str">
        <f>F2</f>
        <v>pH</v>
      </c>
      <c r="G49" s="1" t="str">
        <f t="shared" ref="G49:AC49" si="0">G2</f>
        <v>Turbiditet</v>
      </c>
      <c r="H49" s="1" t="str">
        <f t="shared" si="0"/>
        <v>Konduktivitet</v>
      </c>
      <c r="I49" s="1" t="str">
        <f t="shared" si="0"/>
        <v>Fargetall</v>
      </c>
      <c r="J49" s="1" t="str">
        <f t="shared" si="0"/>
        <v>Vurdering av lukt</v>
      </c>
      <c r="K49" s="1" t="str">
        <f t="shared" si="0"/>
        <v>Vurdering av smak</v>
      </c>
      <c r="L49" s="1" t="str">
        <f t="shared" si="0"/>
        <v>pH avlest ved temp.</v>
      </c>
      <c r="M49" s="1" t="str">
        <f t="shared" si="0"/>
        <v>Kvikksølv</v>
      </c>
      <c r="N49" s="1" t="str">
        <f t="shared" si="0"/>
        <v>Aluminium</v>
      </c>
      <c r="O49" s="1" t="str">
        <f t="shared" si="0"/>
        <v>Aluminium</v>
      </c>
      <c r="P49" s="1" t="str">
        <f t="shared" si="0"/>
        <v>Jern</v>
      </c>
      <c r="Q49" s="1" t="str">
        <f t="shared" si="0"/>
        <v>Mangan</v>
      </c>
      <c r="R49" s="1" t="str">
        <f t="shared" si="0"/>
        <v>Natrium</v>
      </c>
      <c r="S49" s="1" t="str">
        <f t="shared" si="0"/>
        <v>Fluorid</v>
      </c>
      <c r="T49" s="1" t="str">
        <f t="shared" si="0"/>
        <v>Klorid</v>
      </c>
      <c r="U49" s="1" t="str">
        <f t="shared" si="0"/>
        <v>Sulfat</v>
      </c>
      <c r="V49" s="1" t="str">
        <f t="shared" si="0"/>
        <v>Ammonium-N</v>
      </c>
      <c r="W49" s="1" t="str">
        <f t="shared" si="0"/>
        <v>Total organisk karb.</v>
      </c>
      <c r="X49" s="1" t="str">
        <f t="shared" si="0"/>
        <v>PAH sum 4stk. REF</v>
      </c>
      <c r="Y49" s="1" t="str">
        <f t="shared" si="0"/>
        <v>Sum THM</v>
      </c>
      <c r="Z49" s="1" t="str">
        <f t="shared" si="0"/>
        <v>Escherichia coli</v>
      </c>
      <c r="AA49" s="1" t="str">
        <f t="shared" si="0"/>
        <v>Koliforme bakterier</v>
      </c>
      <c r="AB49" s="1" t="str">
        <f t="shared" si="0"/>
        <v>Kimtall - v/22°C,3d</v>
      </c>
      <c r="AC49" s="1" t="str">
        <f t="shared" si="0"/>
        <v>Clostri. perfringens</v>
      </c>
      <c r="AD49" s="1" t="str">
        <f t="shared" ref="AD49" si="1">AD2</f>
        <v>Int. enterokokker</v>
      </c>
    </row>
    <row r="50" spans="5:30" x14ac:dyDescent="0.25">
      <c r="E50" s="4"/>
      <c r="F50" s="4" t="str">
        <f>F3</f>
        <v>pH</v>
      </c>
      <c r="G50" s="4" t="str">
        <f t="shared" ref="G50:AC50" si="2">G3</f>
        <v>FNU</v>
      </c>
      <c r="H50" s="4" t="str">
        <f t="shared" si="2"/>
        <v>mS/m</v>
      </c>
      <c r="I50" s="4" t="str">
        <f t="shared" si="2"/>
        <v>mg Pt/l</v>
      </c>
      <c r="J50" s="4"/>
      <c r="K50" s="4"/>
      <c r="L50" s="4" t="str">
        <f t="shared" si="2"/>
        <v>°C</v>
      </c>
      <c r="M50" s="4" t="str">
        <f t="shared" si="2"/>
        <v>µg Hg/l</v>
      </c>
      <c r="N50" s="4" t="str">
        <f t="shared" si="2"/>
        <v>µg Al/l</v>
      </c>
      <c r="O50" s="4" t="str">
        <f t="shared" si="2"/>
        <v>µg Al/l</v>
      </c>
      <c r="P50" s="4" t="str">
        <f t="shared" si="2"/>
        <v>µg Fe/l</v>
      </c>
      <c r="Q50" s="4" t="str">
        <f t="shared" si="2"/>
        <v>µg Mn/l</v>
      </c>
      <c r="R50" s="4" t="str">
        <f t="shared" si="2"/>
        <v>mg Na/l</v>
      </c>
      <c r="S50" s="4" t="str">
        <f t="shared" si="2"/>
        <v>mg/l</v>
      </c>
      <c r="T50" s="4" t="str">
        <f t="shared" si="2"/>
        <v>mg/l</v>
      </c>
      <c r="U50" s="4" t="str">
        <f t="shared" si="2"/>
        <v>mg/l</v>
      </c>
      <c r="V50" s="4" t="str">
        <f t="shared" si="2"/>
        <v>mg N/l</v>
      </c>
      <c r="W50" s="4" t="str">
        <f t="shared" si="2"/>
        <v>mg C/l</v>
      </c>
      <c r="X50" s="4" t="str">
        <f t="shared" si="2"/>
        <v>µg/l</v>
      </c>
      <c r="Y50" s="4" t="str">
        <f t="shared" si="2"/>
        <v>µg/l</v>
      </c>
      <c r="Z50" s="4" t="str">
        <f t="shared" si="2"/>
        <v>/100ml</v>
      </c>
      <c r="AA50" s="4" t="str">
        <f t="shared" si="2"/>
        <v>/100ml</v>
      </c>
      <c r="AB50" s="4" t="str">
        <f t="shared" si="2"/>
        <v>/ml</v>
      </c>
      <c r="AC50" s="4" t="str">
        <f t="shared" si="2"/>
        <v>/100ml</v>
      </c>
      <c r="AD50" s="4" t="str">
        <f t="shared" ref="AD50" si="3">AD3</f>
        <v>/100ml</v>
      </c>
    </row>
    <row r="51" spans="5:30" x14ac:dyDescent="0.25">
      <c r="E51" s="1" t="s">
        <v>158</v>
      </c>
      <c r="F51" s="1">
        <f>COUNTA(F4:F48)</f>
        <v>45</v>
      </c>
      <c r="G51" s="1">
        <f t="shared" ref="G51:AC51" si="4">COUNTA(G4:G48)</f>
        <v>45</v>
      </c>
      <c r="H51" s="1">
        <f t="shared" si="4"/>
        <v>45</v>
      </c>
      <c r="I51" s="1">
        <f t="shared" si="4"/>
        <v>45</v>
      </c>
      <c r="J51" s="1">
        <f t="shared" si="4"/>
        <v>45</v>
      </c>
      <c r="K51" s="1">
        <f t="shared" si="4"/>
        <v>45</v>
      </c>
      <c r="L51" s="1">
        <f t="shared" si="4"/>
        <v>45</v>
      </c>
      <c r="M51" s="1">
        <f t="shared" si="4"/>
        <v>1</v>
      </c>
      <c r="N51" s="1">
        <f t="shared" si="4"/>
        <v>45</v>
      </c>
      <c r="O51" s="1">
        <f t="shared" si="4"/>
        <v>0</v>
      </c>
      <c r="P51" s="1">
        <f t="shared" si="4"/>
        <v>1</v>
      </c>
      <c r="Q51" s="1">
        <f t="shared" si="4"/>
        <v>1</v>
      </c>
      <c r="R51" s="1">
        <f t="shared" si="4"/>
        <v>1</v>
      </c>
      <c r="S51" s="1">
        <f t="shared" si="4"/>
        <v>1</v>
      </c>
      <c r="T51" s="1">
        <f t="shared" si="4"/>
        <v>1</v>
      </c>
      <c r="U51" s="1">
        <f t="shared" si="4"/>
        <v>1</v>
      </c>
      <c r="V51" s="1">
        <f t="shared" si="4"/>
        <v>1</v>
      </c>
      <c r="W51" s="1">
        <f t="shared" si="4"/>
        <v>1</v>
      </c>
      <c r="X51" s="1">
        <f t="shared" si="4"/>
        <v>1</v>
      </c>
      <c r="Y51" s="1">
        <f t="shared" si="4"/>
        <v>1</v>
      </c>
      <c r="Z51" s="1">
        <f t="shared" si="4"/>
        <v>45</v>
      </c>
      <c r="AA51" s="1">
        <f t="shared" si="4"/>
        <v>45</v>
      </c>
      <c r="AB51" s="1">
        <f t="shared" si="4"/>
        <v>45</v>
      </c>
      <c r="AC51" s="1">
        <f t="shared" si="4"/>
        <v>1</v>
      </c>
      <c r="AD51" s="1">
        <f t="shared" ref="AD51" si="5">COUNTA(AD4:AD48)</f>
        <v>45</v>
      </c>
    </row>
    <row r="52" spans="5:30" x14ac:dyDescent="0.25">
      <c r="E52" s="1" t="s">
        <v>159</v>
      </c>
      <c r="F52" s="2">
        <f>AVERAGE(F4:F48)</f>
        <v>7.3333333333333348</v>
      </c>
      <c r="G52" s="2">
        <f t="shared" ref="G52:AC52" si="6">AVERAGE(G4:G48)</f>
        <v>0.20866666666666672</v>
      </c>
      <c r="H52" s="2">
        <f t="shared" si="6"/>
        <v>6.5933333333333328</v>
      </c>
      <c r="I52" s="2">
        <f t="shared" si="6"/>
        <v>4.3863636363636367</v>
      </c>
      <c r="J52" s="2" t="e">
        <f t="shared" si="6"/>
        <v>#DIV/0!</v>
      </c>
      <c r="K52" s="2" t="e">
        <f t="shared" si="6"/>
        <v>#DIV/0!</v>
      </c>
      <c r="L52" s="2">
        <f t="shared" si="6"/>
        <v>22.333333333333332</v>
      </c>
      <c r="M52" s="2">
        <f t="shared" si="6"/>
        <v>1E-3</v>
      </c>
      <c r="N52" s="2">
        <f t="shared" si="6"/>
        <v>107.91111111111111</v>
      </c>
      <c r="O52" s="2" t="e">
        <f t="shared" si="6"/>
        <v>#DIV/0!</v>
      </c>
      <c r="P52" s="2">
        <f t="shared" si="6"/>
        <v>6</v>
      </c>
      <c r="Q52" s="2">
        <f t="shared" si="6"/>
        <v>5.6</v>
      </c>
      <c r="R52" s="2">
        <f t="shared" si="6"/>
        <v>7.2</v>
      </c>
      <c r="S52" s="2">
        <f t="shared" si="6"/>
        <v>2.5000000000000001E-2</v>
      </c>
      <c r="T52" s="2">
        <f t="shared" si="6"/>
        <v>9.9</v>
      </c>
      <c r="U52" s="2">
        <f t="shared" si="6"/>
        <v>1.7</v>
      </c>
      <c r="V52" s="2">
        <f t="shared" si="6"/>
        <v>2.5000000000000001E-2</v>
      </c>
      <c r="W52" s="2">
        <f t="shared" si="6"/>
        <v>2.7</v>
      </c>
      <c r="X52" s="2">
        <f t="shared" si="6"/>
        <v>0.01</v>
      </c>
      <c r="Y52" s="2">
        <f t="shared" si="6"/>
        <v>0.5</v>
      </c>
      <c r="Z52" s="2">
        <f t="shared" si="6"/>
        <v>0</v>
      </c>
      <c r="AA52" s="2">
        <f t="shared" si="6"/>
        <v>0</v>
      </c>
      <c r="AB52" s="2">
        <f t="shared" si="6"/>
        <v>3.2</v>
      </c>
      <c r="AC52" s="2">
        <f t="shared" si="6"/>
        <v>0</v>
      </c>
      <c r="AD52" s="2">
        <f t="shared" ref="AD52" si="7">AVERAGE(AD4:AD48)</f>
        <v>0</v>
      </c>
    </row>
    <row r="53" spans="5:30" x14ac:dyDescent="0.25">
      <c r="E53" s="1" t="s">
        <v>160</v>
      </c>
      <c r="F53" s="2">
        <f>AVERAGE(F4:F48)</f>
        <v>7.3333333333333348</v>
      </c>
      <c r="G53" s="2">
        <f t="shared" ref="G53:AC53" si="8">AVERAGE(G4:G48)</f>
        <v>0.20866666666666672</v>
      </c>
      <c r="H53" s="2">
        <f t="shared" si="8"/>
        <v>6.5933333333333328</v>
      </c>
      <c r="I53" s="2">
        <f t="shared" si="8"/>
        <v>4.3863636363636367</v>
      </c>
      <c r="J53" s="2" t="e">
        <f t="shared" si="8"/>
        <v>#DIV/0!</v>
      </c>
      <c r="K53" s="2" t="e">
        <f t="shared" si="8"/>
        <v>#DIV/0!</v>
      </c>
      <c r="L53" s="2">
        <f t="shared" si="8"/>
        <v>22.333333333333332</v>
      </c>
      <c r="M53" s="2">
        <f t="shared" si="8"/>
        <v>1E-3</v>
      </c>
      <c r="N53" s="2">
        <f t="shared" si="8"/>
        <v>107.91111111111111</v>
      </c>
      <c r="O53" s="2" t="e">
        <f t="shared" si="8"/>
        <v>#DIV/0!</v>
      </c>
      <c r="P53" s="2">
        <f t="shared" si="8"/>
        <v>6</v>
      </c>
      <c r="Q53" s="2">
        <f t="shared" si="8"/>
        <v>5.6</v>
      </c>
      <c r="R53" s="2">
        <f t="shared" si="8"/>
        <v>7.2</v>
      </c>
      <c r="S53" s="2">
        <f t="shared" si="8"/>
        <v>2.5000000000000001E-2</v>
      </c>
      <c r="T53" s="2">
        <f t="shared" si="8"/>
        <v>9.9</v>
      </c>
      <c r="U53" s="2">
        <f t="shared" si="8"/>
        <v>1.7</v>
      </c>
      <c r="V53" s="2">
        <f t="shared" si="8"/>
        <v>2.5000000000000001E-2</v>
      </c>
      <c r="W53" s="2">
        <f t="shared" si="8"/>
        <v>2.7</v>
      </c>
      <c r="X53" s="2">
        <f t="shared" si="8"/>
        <v>0.01</v>
      </c>
      <c r="Y53" s="2">
        <f t="shared" si="8"/>
        <v>0.5</v>
      </c>
      <c r="Z53" s="2">
        <f t="shared" si="8"/>
        <v>0</v>
      </c>
      <c r="AA53" s="2">
        <f t="shared" si="8"/>
        <v>0</v>
      </c>
      <c r="AB53" s="2">
        <f t="shared" si="8"/>
        <v>3.2</v>
      </c>
      <c r="AC53" s="2">
        <f t="shared" si="8"/>
        <v>0</v>
      </c>
      <c r="AD53" s="2">
        <f t="shared" ref="AD53" si="9">AVERAGE(AD4:AD48)</f>
        <v>0</v>
      </c>
    </row>
    <row r="54" spans="5:30" x14ac:dyDescent="0.25">
      <c r="E54" s="1" t="s">
        <v>161</v>
      </c>
      <c r="F54" s="1">
        <f>MAX(F4:F48)</f>
        <v>8.4</v>
      </c>
      <c r="G54" s="1">
        <f t="shared" ref="G54:AC54" si="10">MAX(G4:G48)</f>
        <v>0.85</v>
      </c>
      <c r="H54" s="1">
        <f t="shared" si="10"/>
        <v>7.1</v>
      </c>
      <c r="I54" s="1">
        <f t="shared" si="10"/>
        <v>7</v>
      </c>
      <c r="J54" s="1">
        <f t="shared" si="10"/>
        <v>0</v>
      </c>
      <c r="K54" s="1">
        <f t="shared" si="10"/>
        <v>0</v>
      </c>
      <c r="L54" s="1">
        <f t="shared" si="10"/>
        <v>23.3</v>
      </c>
      <c r="M54" s="1">
        <f t="shared" si="10"/>
        <v>1E-3</v>
      </c>
      <c r="N54" s="1">
        <f t="shared" si="10"/>
        <v>330</v>
      </c>
      <c r="O54" s="1">
        <f t="shared" si="10"/>
        <v>0</v>
      </c>
      <c r="P54" s="1">
        <f t="shared" si="10"/>
        <v>6</v>
      </c>
      <c r="Q54" s="1">
        <f t="shared" si="10"/>
        <v>5.6</v>
      </c>
      <c r="R54" s="1">
        <f t="shared" si="10"/>
        <v>7.2</v>
      </c>
      <c r="S54" s="1">
        <f t="shared" si="10"/>
        <v>2.5000000000000001E-2</v>
      </c>
      <c r="T54" s="1">
        <f t="shared" si="10"/>
        <v>9.9</v>
      </c>
      <c r="U54" s="1">
        <f t="shared" si="10"/>
        <v>1.7</v>
      </c>
      <c r="V54" s="1">
        <f t="shared" si="10"/>
        <v>2.5000000000000001E-2</v>
      </c>
      <c r="W54" s="1">
        <f t="shared" si="10"/>
        <v>2.7</v>
      </c>
      <c r="X54" s="1">
        <f t="shared" si="10"/>
        <v>0.01</v>
      </c>
      <c r="Y54" s="1">
        <f t="shared" si="10"/>
        <v>0.5</v>
      </c>
      <c r="Z54" s="1">
        <f t="shared" si="10"/>
        <v>0</v>
      </c>
      <c r="AA54" s="1">
        <f t="shared" si="10"/>
        <v>0</v>
      </c>
      <c r="AB54" s="1">
        <f t="shared" si="10"/>
        <v>25</v>
      </c>
      <c r="AC54" s="1">
        <f t="shared" si="10"/>
        <v>0</v>
      </c>
      <c r="AD54" s="1">
        <f t="shared" ref="AD54" si="11">MAX(AD4:AD48)</f>
        <v>0</v>
      </c>
    </row>
    <row r="55" spans="5:30" x14ac:dyDescent="0.25">
      <c r="E55" s="1" t="s">
        <v>162</v>
      </c>
      <c r="F55" s="1">
        <f>MEDIAN(F4:F48)</f>
        <v>7.3</v>
      </c>
      <c r="G55" s="1">
        <f t="shared" ref="G55:AC55" si="12">MEDIAN(G4:G48)</f>
        <v>0.17</v>
      </c>
      <c r="H55" s="1">
        <f t="shared" si="12"/>
        <v>6.6</v>
      </c>
      <c r="I55" s="1">
        <f t="shared" si="12"/>
        <v>4</v>
      </c>
      <c r="J55" s="1" t="e">
        <f t="shared" si="12"/>
        <v>#NUM!</v>
      </c>
      <c r="K55" s="1" t="e">
        <f t="shared" si="12"/>
        <v>#NUM!</v>
      </c>
      <c r="L55" s="1">
        <f t="shared" si="12"/>
        <v>22.3</v>
      </c>
      <c r="M55" s="1">
        <f t="shared" si="12"/>
        <v>1E-3</v>
      </c>
      <c r="N55" s="1">
        <f t="shared" si="12"/>
        <v>100</v>
      </c>
      <c r="O55" s="1" t="e">
        <f t="shared" si="12"/>
        <v>#NUM!</v>
      </c>
      <c r="P55" s="1">
        <f t="shared" si="12"/>
        <v>6</v>
      </c>
      <c r="Q55" s="1">
        <f t="shared" si="12"/>
        <v>5.6</v>
      </c>
      <c r="R55" s="1">
        <f t="shared" si="12"/>
        <v>7.2</v>
      </c>
      <c r="S55" s="1">
        <f t="shared" si="12"/>
        <v>2.5000000000000001E-2</v>
      </c>
      <c r="T55" s="1">
        <f t="shared" si="12"/>
        <v>9.9</v>
      </c>
      <c r="U55" s="1">
        <f t="shared" si="12"/>
        <v>1.7</v>
      </c>
      <c r="V55" s="1">
        <f t="shared" si="12"/>
        <v>2.5000000000000001E-2</v>
      </c>
      <c r="W55" s="1">
        <f t="shared" si="12"/>
        <v>2.7</v>
      </c>
      <c r="X55" s="1">
        <f t="shared" si="12"/>
        <v>0.01</v>
      </c>
      <c r="Y55" s="1">
        <f t="shared" si="12"/>
        <v>0.5</v>
      </c>
      <c r="Z55" s="1">
        <f t="shared" si="12"/>
        <v>0</v>
      </c>
      <c r="AA55" s="1">
        <f t="shared" si="12"/>
        <v>0</v>
      </c>
      <c r="AB55" s="1">
        <f t="shared" si="12"/>
        <v>2</v>
      </c>
      <c r="AC55" s="1">
        <f t="shared" si="12"/>
        <v>0</v>
      </c>
      <c r="AD55" s="1">
        <f t="shared" ref="AD55" si="13">MEDIAN(AD4:AD48)</f>
        <v>0</v>
      </c>
    </row>
  </sheetData>
  <sortState xmlns:xlrd2="http://schemas.microsoft.com/office/spreadsheetml/2017/richdata2" ref="A2:AI65">
    <sortCondition ref="D2:D6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workbookViewId="0">
      <selection activeCell="L4" sqref="L4:O10"/>
    </sheetView>
  </sheetViews>
  <sheetFormatPr baseColWidth="10" defaultRowHeight="15" x14ac:dyDescent="0.25"/>
  <cols>
    <col min="1" max="1" width="10.5703125" style="3" bestFit="1" customWidth="1"/>
    <col min="2" max="2" width="13.7109375" style="3" bestFit="1" customWidth="1"/>
    <col min="3" max="3" width="10.7109375" style="3" bestFit="1" customWidth="1"/>
    <col min="4" max="4" width="16.28515625" style="3" bestFit="1" customWidth="1"/>
    <col min="5" max="5" width="10" style="3" bestFit="1" customWidth="1"/>
    <col min="6" max="6" width="9.140625" style="3" bestFit="1" customWidth="1"/>
    <col min="7" max="7" width="9.85546875" style="3" bestFit="1" customWidth="1"/>
    <col min="8" max="8" width="13.140625" style="3" bestFit="1" customWidth="1"/>
    <col min="9" max="9" width="8.7109375" style="3" bestFit="1" customWidth="1"/>
    <col min="10" max="10" width="18.7109375" style="3" bestFit="1" customWidth="1"/>
    <col min="11" max="11" width="17.42578125" style="3" bestFit="1" customWidth="1"/>
    <col min="12" max="12" width="18.140625" style="3" bestFit="1" customWidth="1"/>
    <col min="13" max="13" width="16.5703125" style="3" bestFit="1" customWidth="1"/>
    <col min="14" max="14" width="18.5703125" style="3" bestFit="1" customWidth="1"/>
    <col min="15" max="15" width="19.140625" style="3" bestFit="1" customWidth="1"/>
    <col min="16" max="16" width="8.5703125" style="3" bestFit="1" customWidth="1"/>
    <col min="17" max="17" width="10.85546875" style="3" bestFit="1" customWidth="1"/>
    <col min="18" max="18" width="11" style="3" bestFit="1" customWidth="1"/>
    <col min="19" max="19" width="13.140625" style="3" bestFit="1" customWidth="1"/>
    <col min="20" max="20" width="11.42578125" style="3"/>
    <col min="21" max="21" width="18.28515625" style="3" bestFit="1" customWidth="1"/>
    <col min="22" max="22" width="19.140625" style="3" bestFit="1" customWidth="1"/>
    <col min="23" max="23" width="14" style="3" bestFit="1" customWidth="1"/>
    <col min="24" max="24" width="17.140625" style="3" bestFit="1" customWidth="1"/>
    <col min="25" max="25" width="14.7109375" style="3" bestFit="1" customWidth="1"/>
    <col min="26" max="26" width="13.140625" style="3" bestFit="1" customWidth="1"/>
    <col min="27" max="27" width="12.140625" style="3" bestFit="1" customWidth="1"/>
    <col min="28" max="28" width="10.85546875" style="3" bestFit="1" customWidth="1"/>
    <col min="29" max="29" width="11.28515625" style="3" bestFit="1" customWidth="1"/>
    <col min="30" max="30" width="14.42578125" style="3" bestFit="1" customWidth="1"/>
    <col min="31" max="31" width="18.5703125" style="3" bestFit="1" customWidth="1"/>
    <col min="32" max="32" width="17.42578125" style="3" bestFit="1" customWidth="1"/>
    <col min="33" max="33" width="18.140625" style="3" bestFit="1" customWidth="1"/>
    <col min="34" max="34" width="16.5703125" style="3" bestFit="1" customWidth="1"/>
    <col min="35" max="35" width="18.5703125" style="3" bestFit="1" customWidth="1"/>
    <col min="36" max="36" width="19.140625" style="3" bestFit="1" customWidth="1"/>
    <col min="37" max="16384" width="11.42578125" style="3"/>
  </cols>
  <sheetData>
    <row r="1" spans="1:15" s="6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12</v>
      </c>
      <c r="K1" s="6" t="s">
        <v>30</v>
      </c>
      <c r="L1" s="6" t="s">
        <v>31</v>
      </c>
      <c r="M1" s="6" t="s">
        <v>32</v>
      </c>
      <c r="N1" s="6" t="s">
        <v>33</v>
      </c>
      <c r="O1" s="6" t="s">
        <v>34</v>
      </c>
    </row>
    <row r="2" spans="1:15" s="6" customFormat="1" x14ac:dyDescent="0.25">
      <c r="F2" s="6" t="s">
        <v>35</v>
      </c>
      <c r="G2" s="6" t="s">
        <v>36</v>
      </c>
      <c r="H2" s="6" t="s">
        <v>37</v>
      </c>
      <c r="I2" s="6" t="s">
        <v>38</v>
      </c>
      <c r="J2" s="6" t="s">
        <v>41</v>
      </c>
      <c r="K2" s="6" t="s">
        <v>58</v>
      </c>
      <c r="L2" s="6" t="s">
        <v>59</v>
      </c>
      <c r="M2" s="6" t="s">
        <v>60</v>
      </c>
      <c r="N2" s="6" t="s">
        <v>61</v>
      </c>
      <c r="O2" s="6" t="s">
        <v>62</v>
      </c>
    </row>
    <row r="3" spans="1:15" s="6" customFormat="1" x14ac:dyDescent="0.25">
      <c r="F3" s="6" t="s">
        <v>35</v>
      </c>
      <c r="G3" s="6" t="s">
        <v>63</v>
      </c>
      <c r="H3" s="6" t="s">
        <v>64</v>
      </c>
      <c r="I3" s="6" t="s">
        <v>65</v>
      </c>
      <c r="J3" s="6" t="s">
        <v>66</v>
      </c>
      <c r="K3" s="6" t="s">
        <v>79</v>
      </c>
      <c r="L3" s="6" t="s">
        <v>78</v>
      </c>
      <c r="M3" s="6" t="s">
        <v>78</v>
      </c>
      <c r="N3" s="6" t="s">
        <v>78</v>
      </c>
      <c r="O3" s="6" t="s">
        <v>78</v>
      </c>
    </row>
    <row r="4" spans="1:15" x14ac:dyDescent="0.25">
      <c r="A4" s="3">
        <v>120220</v>
      </c>
      <c r="B4" s="3" t="s">
        <v>90</v>
      </c>
      <c r="C4" s="3" t="s">
        <v>81</v>
      </c>
      <c r="D4" s="3" t="s">
        <v>91</v>
      </c>
      <c r="F4" s="3">
        <v>6.4</v>
      </c>
      <c r="G4" s="3">
        <v>0.3</v>
      </c>
      <c r="H4" s="3">
        <v>3</v>
      </c>
      <c r="I4" s="3">
        <v>61</v>
      </c>
      <c r="J4" s="3">
        <v>23</v>
      </c>
      <c r="K4" s="3">
        <v>15</v>
      </c>
      <c r="L4" s="3">
        <v>0</v>
      </c>
      <c r="M4" s="3">
        <v>0</v>
      </c>
      <c r="N4" s="3">
        <v>0</v>
      </c>
      <c r="O4" s="3">
        <v>0</v>
      </c>
    </row>
    <row r="5" spans="1:15" x14ac:dyDescent="0.25">
      <c r="A5" s="3">
        <v>110320</v>
      </c>
      <c r="B5" s="3" t="s">
        <v>100</v>
      </c>
      <c r="C5" s="3" t="s">
        <v>81</v>
      </c>
      <c r="D5" s="3" t="s">
        <v>91</v>
      </c>
      <c r="F5" s="3">
        <v>6.3</v>
      </c>
      <c r="G5" s="3">
        <v>0.33</v>
      </c>
      <c r="H5" s="3">
        <v>3</v>
      </c>
      <c r="I5" s="3">
        <v>60</v>
      </c>
      <c r="J5" s="3">
        <v>20.7</v>
      </c>
      <c r="K5" s="3">
        <v>7</v>
      </c>
      <c r="L5" s="3">
        <v>0</v>
      </c>
      <c r="M5" s="3">
        <v>0</v>
      </c>
      <c r="N5" s="3">
        <v>0</v>
      </c>
      <c r="O5" s="3">
        <v>0</v>
      </c>
    </row>
    <row r="6" spans="1:15" x14ac:dyDescent="0.25">
      <c r="A6" s="3">
        <v>220420</v>
      </c>
      <c r="B6" s="3" t="s">
        <v>107</v>
      </c>
      <c r="C6" s="3" t="s">
        <v>81</v>
      </c>
      <c r="D6" s="3" t="s">
        <v>91</v>
      </c>
      <c r="F6" s="3">
        <v>6.5</v>
      </c>
      <c r="G6" s="3">
        <v>0.5</v>
      </c>
      <c r="H6" s="3">
        <v>2.8</v>
      </c>
      <c r="I6" s="3">
        <v>64</v>
      </c>
      <c r="J6" s="3">
        <v>24.4</v>
      </c>
      <c r="K6" s="3">
        <v>35</v>
      </c>
      <c r="L6" s="3">
        <v>0</v>
      </c>
      <c r="M6" s="3">
        <v>0</v>
      </c>
      <c r="N6" s="3">
        <v>1</v>
      </c>
      <c r="O6" s="3">
        <v>3</v>
      </c>
    </row>
    <row r="7" spans="1:15" x14ac:dyDescent="0.25">
      <c r="A7" s="3">
        <v>170620</v>
      </c>
      <c r="B7" s="3" t="s">
        <v>119</v>
      </c>
      <c r="C7" s="3" t="s">
        <v>81</v>
      </c>
      <c r="D7" s="3" t="s">
        <v>91</v>
      </c>
      <c r="F7" s="3">
        <v>6.5</v>
      </c>
      <c r="G7" s="3">
        <v>0.47</v>
      </c>
      <c r="H7" s="3">
        <v>2.8</v>
      </c>
      <c r="I7" s="3">
        <v>57</v>
      </c>
      <c r="J7" s="3">
        <v>22</v>
      </c>
      <c r="K7" s="3">
        <v>70</v>
      </c>
      <c r="L7" s="3">
        <v>2</v>
      </c>
      <c r="M7" s="3">
        <v>0</v>
      </c>
      <c r="N7" s="3">
        <v>3</v>
      </c>
      <c r="O7" s="3">
        <v>6</v>
      </c>
    </row>
    <row r="8" spans="1:15" x14ac:dyDescent="0.25">
      <c r="A8" s="3">
        <v>90920</v>
      </c>
      <c r="B8" s="3" t="s">
        <v>135</v>
      </c>
      <c r="C8" s="3" t="s">
        <v>81</v>
      </c>
      <c r="D8" s="3" t="s">
        <v>91</v>
      </c>
      <c r="F8" s="3">
        <v>6.3</v>
      </c>
      <c r="G8" s="3">
        <v>0.44</v>
      </c>
      <c r="H8" s="3">
        <v>2.9</v>
      </c>
      <c r="I8" s="3">
        <v>50</v>
      </c>
      <c r="J8" s="3">
        <v>22</v>
      </c>
      <c r="K8" s="3">
        <v>70</v>
      </c>
      <c r="L8" s="3">
        <v>0</v>
      </c>
      <c r="M8" s="3">
        <v>0</v>
      </c>
      <c r="N8" s="3">
        <v>0</v>
      </c>
      <c r="O8" s="3">
        <v>3</v>
      </c>
    </row>
    <row r="9" spans="1:15" x14ac:dyDescent="0.25">
      <c r="A9" s="3">
        <v>71020</v>
      </c>
      <c r="B9" s="3" t="s">
        <v>144</v>
      </c>
      <c r="C9" s="3" t="s">
        <v>81</v>
      </c>
      <c r="D9" s="3" t="s">
        <v>91</v>
      </c>
      <c r="F9" s="3">
        <v>6.6</v>
      </c>
      <c r="G9" s="3">
        <v>0.4</v>
      </c>
      <c r="H9" s="3">
        <v>2.9</v>
      </c>
      <c r="I9" s="3">
        <v>45</v>
      </c>
      <c r="J9" s="3">
        <v>22.3</v>
      </c>
      <c r="K9" s="3">
        <v>120</v>
      </c>
      <c r="L9" s="3">
        <v>0</v>
      </c>
      <c r="M9" s="3">
        <v>4</v>
      </c>
      <c r="N9" s="3">
        <v>20</v>
      </c>
      <c r="O9" s="3">
        <v>30</v>
      </c>
    </row>
    <row r="10" spans="1:15" x14ac:dyDescent="0.25">
      <c r="A10" s="3">
        <v>161220</v>
      </c>
      <c r="B10" s="3" t="s">
        <v>151</v>
      </c>
      <c r="C10" s="3" t="s">
        <v>81</v>
      </c>
      <c r="D10" s="3" t="s">
        <v>91</v>
      </c>
      <c r="F10" s="3">
        <v>6.6</v>
      </c>
      <c r="G10" s="3">
        <v>0.53</v>
      </c>
      <c r="H10" s="3">
        <v>2.8</v>
      </c>
      <c r="I10" s="3">
        <v>65</v>
      </c>
      <c r="J10" s="3">
        <v>22.1</v>
      </c>
      <c r="K10" s="3">
        <v>50</v>
      </c>
      <c r="L10" s="3">
        <v>0</v>
      </c>
      <c r="M10" s="3">
        <v>1</v>
      </c>
      <c r="N10" s="3">
        <v>3</v>
      </c>
      <c r="O10" s="3">
        <v>3</v>
      </c>
    </row>
    <row r="11" spans="1:15" x14ac:dyDescent="0.25">
      <c r="E11" s="1" t="s">
        <v>157</v>
      </c>
      <c r="F11" s="1" t="str">
        <f>F2</f>
        <v>pH</v>
      </c>
      <c r="G11" s="1" t="str">
        <f t="shared" ref="G11:N11" si="0">G2</f>
        <v>Turbiditet</v>
      </c>
      <c r="H11" s="1" t="str">
        <f t="shared" si="0"/>
        <v>Konduktivitet</v>
      </c>
      <c r="I11" s="1" t="str">
        <f t="shared" si="0"/>
        <v>Fargetall</v>
      </c>
      <c r="J11" s="1" t="str">
        <f t="shared" si="0"/>
        <v>pH avlest ved temp.</v>
      </c>
      <c r="K11" s="1" t="str">
        <f t="shared" si="0"/>
        <v>Kimtall - v/22°C,3d</v>
      </c>
      <c r="L11" s="1" t="str">
        <f t="shared" si="0"/>
        <v>Clostri. perfringens</v>
      </c>
      <c r="M11" s="1" t="str">
        <f t="shared" si="0"/>
        <v>Int. enterokokker</v>
      </c>
      <c r="N11" s="1" t="str">
        <f t="shared" si="0"/>
        <v>Escherichia coli, hur</v>
      </c>
      <c r="O11" s="1" t="str">
        <f>O2</f>
        <v>Koliforme bakterier,</v>
      </c>
    </row>
    <row r="12" spans="1:15" x14ac:dyDescent="0.25">
      <c r="E12" s="7"/>
      <c r="F12" s="7" t="str">
        <f>F3</f>
        <v>pH</v>
      </c>
      <c r="G12" s="7" t="str">
        <f t="shared" ref="G12:N12" si="1">G3</f>
        <v>FNU</v>
      </c>
      <c r="H12" s="7" t="str">
        <f t="shared" si="1"/>
        <v>mS/m</v>
      </c>
      <c r="I12" s="7" t="str">
        <f t="shared" si="1"/>
        <v>mg Pt/l</v>
      </c>
      <c r="J12" s="7" t="str">
        <f t="shared" si="1"/>
        <v>°C</v>
      </c>
      <c r="K12" s="7" t="str">
        <f t="shared" si="1"/>
        <v>/ml</v>
      </c>
      <c r="L12" s="7" t="str">
        <f t="shared" si="1"/>
        <v>/100ml</v>
      </c>
      <c r="M12" s="7" t="str">
        <f t="shared" si="1"/>
        <v>/100ml</v>
      </c>
      <c r="N12" s="7" t="str">
        <f t="shared" si="1"/>
        <v>/100ml</v>
      </c>
      <c r="O12" s="7" t="str">
        <f>O3</f>
        <v>/100ml</v>
      </c>
    </row>
    <row r="13" spans="1:15" x14ac:dyDescent="0.25">
      <c r="E13" s="1" t="s">
        <v>158</v>
      </c>
      <c r="F13" s="1">
        <f>COUNTA(F4:F10)</f>
        <v>7</v>
      </c>
      <c r="G13" s="1">
        <f t="shared" ref="G13:N13" si="2">COUNTA(G4:G10)</f>
        <v>7</v>
      </c>
      <c r="H13" s="1">
        <f t="shared" si="2"/>
        <v>7</v>
      </c>
      <c r="I13" s="1">
        <f t="shared" si="2"/>
        <v>7</v>
      </c>
      <c r="J13" s="1">
        <f t="shared" si="2"/>
        <v>7</v>
      </c>
      <c r="K13" s="1">
        <f t="shared" si="2"/>
        <v>7</v>
      </c>
      <c r="L13" s="1">
        <f t="shared" si="2"/>
        <v>7</v>
      </c>
      <c r="M13" s="1">
        <f t="shared" si="2"/>
        <v>7</v>
      </c>
      <c r="N13" s="1">
        <f t="shared" si="2"/>
        <v>7</v>
      </c>
      <c r="O13" s="1">
        <f>COUNTA(O4:O10)</f>
        <v>7</v>
      </c>
    </row>
    <row r="14" spans="1:15" x14ac:dyDescent="0.25">
      <c r="E14" s="1" t="s">
        <v>159</v>
      </c>
      <c r="F14" s="2">
        <f>AVERAGE((F4:F10))</f>
        <v>6.4571428571428573</v>
      </c>
      <c r="G14" s="2">
        <f t="shared" ref="G14:N14" si="3">AVERAGE((G4:G10))</f>
        <v>0.42428571428571427</v>
      </c>
      <c r="H14" s="2">
        <f t="shared" si="3"/>
        <v>2.8857142857142861</v>
      </c>
      <c r="I14" s="2">
        <f t="shared" si="3"/>
        <v>57.428571428571431</v>
      </c>
      <c r="J14" s="2">
        <f t="shared" si="3"/>
        <v>22.357142857142858</v>
      </c>
      <c r="K14" s="2">
        <f t="shared" si="3"/>
        <v>52.428571428571431</v>
      </c>
      <c r="L14" s="2">
        <f t="shared" si="3"/>
        <v>0.2857142857142857</v>
      </c>
      <c r="M14" s="2">
        <f t="shared" si="3"/>
        <v>0.7142857142857143</v>
      </c>
      <c r="N14" s="2">
        <f t="shared" si="3"/>
        <v>3.8571428571428572</v>
      </c>
      <c r="O14" s="2">
        <f>AVERAGE((O4:O10))</f>
        <v>6.4285714285714288</v>
      </c>
    </row>
    <row r="15" spans="1:15" x14ac:dyDescent="0.25">
      <c r="E15" s="1" t="s">
        <v>160</v>
      </c>
      <c r="F15" s="2">
        <f>MIN(F4:F10)</f>
        <v>6.3</v>
      </c>
      <c r="G15" s="2">
        <f t="shared" ref="G15:N15" si="4">MIN(G4:G10)</f>
        <v>0.3</v>
      </c>
      <c r="H15" s="2">
        <f t="shared" si="4"/>
        <v>2.8</v>
      </c>
      <c r="I15" s="2">
        <f t="shared" si="4"/>
        <v>45</v>
      </c>
      <c r="J15" s="2">
        <f t="shared" si="4"/>
        <v>20.7</v>
      </c>
      <c r="K15" s="2">
        <f t="shared" si="4"/>
        <v>7</v>
      </c>
      <c r="L15" s="2">
        <f t="shared" si="4"/>
        <v>0</v>
      </c>
      <c r="M15" s="2">
        <f t="shared" si="4"/>
        <v>0</v>
      </c>
      <c r="N15" s="2">
        <f t="shared" si="4"/>
        <v>0</v>
      </c>
      <c r="O15" s="2">
        <f>MIN(O4:O10)</f>
        <v>0</v>
      </c>
    </row>
    <row r="16" spans="1:15" x14ac:dyDescent="0.25">
      <c r="E16" s="1" t="s">
        <v>161</v>
      </c>
      <c r="F16" s="1">
        <f>MAX((F4:F10))</f>
        <v>6.6</v>
      </c>
      <c r="G16" s="1">
        <f t="shared" ref="G16:N16" si="5">MAX((G4:G10))</f>
        <v>0.53</v>
      </c>
      <c r="H16" s="1">
        <f t="shared" si="5"/>
        <v>3</v>
      </c>
      <c r="I16" s="1">
        <f t="shared" si="5"/>
        <v>65</v>
      </c>
      <c r="J16" s="1">
        <f t="shared" si="5"/>
        <v>24.4</v>
      </c>
      <c r="K16" s="1">
        <f t="shared" si="5"/>
        <v>120</v>
      </c>
      <c r="L16" s="1">
        <f t="shared" si="5"/>
        <v>2</v>
      </c>
      <c r="M16" s="1">
        <f t="shared" si="5"/>
        <v>4</v>
      </c>
      <c r="N16" s="1">
        <f t="shared" si="5"/>
        <v>20</v>
      </c>
      <c r="O16" s="1">
        <f>MAX((O4:O10))</f>
        <v>30</v>
      </c>
    </row>
    <row r="17" spans="5:15" x14ac:dyDescent="0.25">
      <c r="E17" s="1" t="s">
        <v>162</v>
      </c>
      <c r="F17" s="1">
        <f>MEDIAN(F4:F10)</f>
        <v>6.5</v>
      </c>
      <c r="G17" s="1">
        <f t="shared" ref="G17:N17" si="6">MEDIAN(G4:G10)</f>
        <v>0.44</v>
      </c>
      <c r="H17" s="1">
        <f t="shared" si="6"/>
        <v>2.9</v>
      </c>
      <c r="I17" s="1">
        <f t="shared" si="6"/>
        <v>60</v>
      </c>
      <c r="J17" s="1">
        <f t="shared" si="6"/>
        <v>22.1</v>
      </c>
      <c r="K17" s="1">
        <f t="shared" si="6"/>
        <v>50</v>
      </c>
      <c r="L17" s="1">
        <f t="shared" si="6"/>
        <v>0</v>
      </c>
      <c r="M17" s="1">
        <f t="shared" si="6"/>
        <v>0</v>
      </c>
      <c r="N17" s="1">
        <f t="shared" si="6"/>
        <v>1</v>
      </c>
      <c r="O17" s="1">
        <f>MEDIAN(O4:O10)</f>
        <v>3</v>
      </c>
    </row>
  </sheetData>
  <sortState xmlns:xlrd2="http://schemas.microsoft.com/office/spreadsheetml/2017/richdata2" ref="A4:AI64">
    <sortCondition ref="D4:D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Alle prøver</vt:lpstr>
      <vt:lpstr>Rentvann nettvann</vt:lpstr>
      <vt:lpstr>Råvann</vt:lpstr>
      <vt:lpstr>'Alle prøver'!OXLSEXP100715093213</vt:lpstr>
      <vt:lpstr>'Rentvann nettvann'!OXLSEXP100715093213</vt:lpstr>
      <vt:lpstr>Råvann!OXLSEXP100715093213</vt:lpstr>
    </vt:vector>
  </TitlesOfParts>
  <Company>NRVA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bjornegils</dc:creator>
  <cp:lastModifiedBy>Trond Thoreid</cp:lastModifiedBy>
  <dcterms:created xsi:type="dcterms:W3CDTF">2015-08-14T10:12:33Z</dcterms:created>
  <dcterms:modified xsi:type="dcterms:W3CDTF">2021-01-18T07:51:07Z</dcterms:modified>
</cp:coreProperties>
</file>